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1.xml" ContentType="application/vnd.openxmlformats-officedocument.drawing+xml"/>
  <Override PartName="/xl/charts/style1.xml" ContentType="application/vnd.ms-office.chartstyle+xml"/>
  <Override PartName="/xl/charts/chart1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  <Override PartName="/xl/calcChain.xml" ContentType="application/vnd.openxmlformats-officedocument.spreadsheetml.calcChain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23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75" documentId="8_{73E9E34C-1D21-4A7F-A705-70689D9C5F79}" xr6:coauthVersionLast="47" xr6:coauthVersionMax="47" xr10:uidLastSave="{6FAD0519-3675-47FF-99F6-D81210827930}"/>
  <bookViews>
    <workbookView xWindow="-110" yWindow="-110" windowWidth="19420" windowHeight="10420" firstSheet="1" activeTab="1" xr2:uid="{06B515F7-E87C-2243-9948-31443E7670DF}"/>
  </bookViews>
  <sheets>
    <sheet name="Results &quot;Variant&quot; samples" sheetId="9" r:id="rId1"/>
    <sheet name="Results &quot;Variant&quot; samples (2)" sheetId="13" r:id="rId2"/>
    <sheet name="Variant ddPCR data" sheetId="8" r:id="rId3"/>
    <sheet name="Variant N1 N2 ddPCR data" sheetId="10" r:id="rId4"/>
    <sheet name="Results N2 N1 &quot;Regular&quot; samples" sheetId="11" r:id="rId5"/>
    <sheet name="Results N2 N1 &quot;Regular&quot; sam (2)" sheetId="12" r:id="rId6"/>
    <sheet name="Regular N1 N2 ddPCR data" sheetId="3" r:id="rId7"/>
    <sheet name="Layout N1 N2" sheetId="5" r:id="rId8"/>
    <sheet name="Layout Variant assays" sheetId="1" r:id="rId9"/>
    <sheet name="Figures" sheetId="7" r:id="rId10"/>
  </sheets>
  <definedNames>
    <definedName name="_xlnm._FilterDatabase" localSheetId="6" hidden="1">'Regular N1 N2 ddPCR data'!$A$1:$BL$1</definedName>
    <definedName name="_xlnm._FilterDatabase" localSheetId="0" hidden="1">'Results "Variant" samples'!$B$2:$J$2</definedName>
    <definedName name="_xlnm._FilterDatabase" localSheetId="4" hidden="1">'Results N2 N1 "Regular" samples'!$B$2:$E$2</definedName>
    <definedName name="_xlnm._FilterDatabase" localSheetId="2" hidden="1">'Variant ddPCR data'!$A$1:$BF$1</definedName>
    <definedName name="_xlnm._FilterDatabase" localSheetId="3" hidden="1">'Variant N1 N2 ddPCR data'!$A$1:$BM$1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42" i="8"/>
  <c r="F42" i="8"/>
  <c r="E43" i="8"/>
  <c r="F43" i="8"/>
  <c r="E44" i="8"/>
  <c r="F44" i="8"/>
  <c r="E45" i="8"/>
  <c r="F45" i="8"/>
  <c r="E46" i="8"/>
  <c r="F46" i="8"/>
  <c r="E47" i="8"/>
  <c r="F47" i="8"/>
  <c r="E48" i="8"/>
  <c r="F48" i="8"/>
  <c r="E49" i="8"/>
  <c r="F49" i="8"/>
  <c r="E50" i="8"/>
  <c r="F50" i="8"/>
  <c r="E51" i="8"/>
  <c r="F51" i="8"/>
  <c r="E52" i="8"/>
  <c r="F52" i="8"/>
  <c r="E53" i="8"/>
  <c r="F53" i="8"/>
  <c r="E54" i="8"/>
  <c r="F54" i="8"/>
  <c r="E55" i="8"/>
  <c r="F55" i="8"/>
  <c r="E56" i="8"/>
  <c r="F56" i="8"/>
  <c r="E57" i="8"/>
  <c r="F57" i="8"/>
  <c r="E58" i="8"/>
  <c r="F58" i="8"/>
  <c r="E59" i="8"/>
  <c r="F59" i="8"/>
  <c r="E60" i="8"/>
  <c r="F60" i="8"/>
  <c r="E61" i="8"/>
  <c r="F61" i="8"/>
  <c r="E62" i="8"/>
  <c r="F62" i="8"/>
  <c r="E63" i="8"/>
  <c r="F63" i="8"/>
  <c r="E64" i="8"/>
  <c r="F64" i="8"/>
  <c r="E65" i="8"/>
  <c r="F65" i="8"/>
  <c r="E66" i="8"/>
  <c r="F66" i="8"/>
  <c r="E67" i="8"/>
  <c r="F67" i="8"/>
  <c r="E68" i="8"/>
  <c r="F68" i="8"/>
  <c r="E69" i="8"/>
  <c r="F69" i="8"/>
  <c r="E70" i="8"/>
  <c r="F70" i="8"/>
  <c r="E71" i="8"/>
  <c r="F71" i="8"/>
  <c r="E72" i="8"/>
  <c r="F72" i="8"/>
  <c r="E73" i="8"/>
  <c r="F73" i="8"/>
  <c r="E74" i="8"/>
  <c r="F74" i="8"/>
  <c r="E75" i="8"/>
  <c r="F75" i="8"/>
  <c r="E76" i="8"/>
  <c r="F76" i="8"/>
  <c r="E77" i="8"/>
  <c r="F77" i="8"/>
  <c r="E78" i="8"/>
  <c r="F78" i="8"/>
  <c r="E79" i="8"/>
  <c r="F79" i="8"/>
  <c r="E80" i="8"/>
  <c r="F80" i="8"/>
  <c r="E81" i="8"/>
  <c r="F81" i="8"/>
  <c r="E82" i="8"/>
  <c r="F82" i="8"/>
  <c r="E83" i="8"/>
  <c r="F83" i="8"/>
  <c r="E84" i="8"/>
  <c r="F84" i="8"/>
  <c r="E85" i="8"/>
  <c r="F85" i="8"/>
  <c r="E86" i="8"/>
  <c r="F86" i="8"/>
  <c r="E87" i="8"/>
  <c r="F87" i="8"/>
  <c r="E88" i="8"/>
  <c r="F88" i="8"/>
  <c r="E89" i="8"/>
  <c r="F89" i="8"/>
  <c r="E90" i="8"/>
  <c r="F90" i="8"/>
  <c r="E91" i="8"/>
  <c r="F91" i="8"/>
  <c r="E92" i="8"/>
  <c r="F92" i="8"/>
  <c r="E93" i="8"/>
  <c r="F93" i="8"/>
  <c r="E94" i="8"/>
  <c r="F94" i="8"/>
  <c r="E95" i="8"/>
  <c r="F95" i="8"/>
  <c r="E96" i="8"/>
  <c r="F96" i="8"/>
  <c r="E97" i="8"/>
  <c r="F97" i="8"/>
  <c r="E98" i="8"/>
  <c r="F98" i="8"/>
  <c r="E99" i="8"/>
  <c r="F99" i="8"/>
  <c r="E100" i="8"/>
  <c r="F100" i="8"/>
  <c r="E101" i="8"/>
  <c r="F101" i="8"/>
  <c r="E102" i="8"/>
  <c r="F102" i="8"/>
  <c r="E103" i="8"/>
  <c r="F103" i="8"/>
  <c r="E104" i="8"/>
  <c r="F104" i="8"/>
  <c r="E105" i="8"/>
  <c r="F105" i="8"/>
  <c r="E106" i="8"/>
  <c r="F106" i="8"/>
  <c r="E107" i="8"/>
  <c r="F107" i="8"/>
  <c r="E108" i="8"/>
  <c r="F108" i="8"/>
  <c r="E109" i="8"/>
  <c r="F109" i="8"/>
  <c r="E110" i="8"/>
  <c r="F110" i="8"/>
  <c r="E111" i="8"/>
  <c r="F111" i="8"/>
  <c r="E112" i="8"/>
  <c r="F112" i="8"/>
  <c r="E113" i="8"/>
  <c r="F113" i="8"/>
  <c r="E114" i="8"/>
  <c r="F114" i="8"/>
  <c r="E115" i="8"/>
  <c r="F115" i="8"/>
  <c r="E116" i="8"/>
  <c r="F116" i="8"/>
  <c r="E117" i="8"/>
  <c r="F117" i="8"/>
  <c r="E118" i="8"/>
  <c r="F118" i="8"/>
  <c r="E119" i="8"/>
  <c r="F119" i="8"/>
  <c r="E120" i="8"/>
  <c r="F120" i="8"/>
  <c r="E121" i="8"/>
  <c r="F121" i="8"/>
  <c r="E122" i="8"/>
  <c r="F122" i="8"/>
  <c r="E123" i="8"/>
  <c r="F123" i="8"/>
  <c r="E124" i="8"/>
  <c r="F124" i="8"/>
  <c r="E125" i="8"/>
  <c r="F125" i="8"/>
  <c r="E126" i="8"/>
  <c r="F126" i="8"/>
  <c r="E127" i="8"/>
  <c r="F127" i="8"/>
  <c r="E128" i="8"/>
  <c r="F128" i="8"/>
  <c r="E129" i="8"/>
  <c r="F129" i="8"/>
  <c r="E130" i="8"/>
  <c r="F130" i="8"/>
  <c r="E131" i="8"/>
  <c r="F131" i="8"/>
  <c r="E132" i="8"/>
  <c r="F132" i="8"/>
  <c r="E133" i="8"/>
  <c r="F133" i="8"/>
  <c r="E134" i="8"/>
  <c r="F134" i="8"/>
  <c r="E135" i="8"/>
  <c r="F135" i="8"/>
  <c r="E136" i="8"/>
  <c r="F136" i="8"/>
  <c r="E137" i="8"/>
  <c r="F137" i="8"/>
  <c r="E138" i="8"/>
  <c r="F138" i="8"/>
  <c r="E139" i="8"/>
  <c r="F139" i="8"/>
  <c r="E140" i="8"/>
  <c r="F140" i="8"/>
  <c r="E141" i="8"/>
  <c r="F141" i="8"/>
  <c r="E142" i="8"/>
  <c r="F142" i="8"/>
  <c r="E143" i="8"/>
  <c r="F143" i="8"/>
  <c r="E144" i="8"/>
  <c r="F144" i="8"/>
  <c r="E145" i="8"/>
  <c r="F145" i="8"/>
  <c r="F2" i="8"/>
  <c r="E2" i="8"/>
  <c r="J225" i="9"/>
  <c r="I225" i="9"/>
  <c r="J223" i="9"/>
  <c r="I223" i="9"/>
  <c r="J221" i="9"/>
  <c r="I221" i="9"/>
  <c r="J219" i="9"/>
  <c r="I219" i="9"/>
  <c r="J217" i="9"/>
  <c r="I217" i="9"/>
  <c r="J215" i="9"/>
  <c r="I215" i="9"/>
  <c r="M5" i="3"/>
  <c r="N5" i="3"/>
  <c r="M7" i="3"/>
  <c r="N7" i="3"/>
  <c r="M9" i="3"/>
  <c r="N9" i="3"/>
  <c r="M11" i="3"/>
  <c r="N11" i="3"/>
  <c r="M13" i="3"/>
  <c r="N13" i="3"/>
  <c r="M15" i="3"/>
  <c r="N15" i="3"/>
  <c r="M17" i="3"/>
  <c r="N17" i="3"/>
  <c r="M19" i="3"/>
  <c r="N19" i="3"/>
  <c r="M31" i="3"/>
  <c r="N31" i="3"/>
  <c r="M21" i="3"/>
  <c r="N21" i="3"/>
  <c r="M3" i="3"/>
  <c r="N3" i="3"/>
  <c r="M23" i="3"/>
  <c r="N23" i="3"/>
  <c r="M25" i="3"/>
  <c r="N25" i="3"/>
  <c r="M27" i="3"/>
  <c r="N27" i="3"/>
  <c r="M29" i="3"/>
  <c r="N29" i="3"/>
  <c r="M33" i="3"/>
  <c r="N33" i="3"/>
  <c r="M4" i="3"/>
  <c r="N4" i="3"/>
  <c r="M6" i="3"/>
  <c r="N6" i="3"/>
  <c r="M8" i="3"/>
  <c r="N8" i="3"/>
  <c r="M10" i="3"/>
  <c r="N10" i="3"/>
  <c r="M12" i="3"/>
  <c r="N12" i="3"/>
  <c r="M14" i="3"/>
  <c r="N14" i="3"/>
  <c r="M16" i="3"/>
  <c r="N16" i="3"/>
  <c r="M18" i="3"/>
  <c r="N18" i="3"/>
  <c r="M30" i="3"/>
  <c r="N30" i="3"/>
  <c r="M20" i="3"/>
  <c r="N20" i="3"/>
  <c r="M2" i="3"/>
  <c r="N2" i="3"/>
  <c r="M22" i="3"/>
  <c r="N22" i="3"/>
  <c r="M24" i="3"/>
  <c r="N24" i="3"/>
  <c r="M26" i="3"/>
  <c r="N26" i="3"/>
  <c r="M28" i="3"/>
  <c r="N28" i="3"/>
  <c r="M32" i="3"/>
  <c r="N32" i="3"/>
  <c r="D5" i="3"/>
  <c r="D7" i="3"/>
  <c r="D9" i="3"/>
  <c r="D11" i="3"/>
  <c r="D13" i="3"/>
  <c r="D15" i="3"/>
  <c r="D17" i="3"/>
  <c r="D19" i="3"/>
  <c r="D31" i="3"/>
  <c r="D21" i="3"/>
  <c r="D3" i="3"/>
  <c r="D23" i="3"/>
  <c r="D25" i="3"/>
  <c r="D27" i="3"/>
  <c r="D29" i="3"/>
  <c r="D33" i="3"/>
  <c r="D4" i="3"/>
  <c r="D6" i="3"/>
  <c r="D8" i="3"/>
  <c r="D10" i="3"/>
  <c r="D12" i="3"/>
  <c r="D14" i="3"/>
  <c r="D16" i="3"/>
  <c r="D18" i="3"/>
  <c r="D30" i="3"/>
  <c r="D20" i="3"/>
  <c r="D2" i="3"/>
  <c r="D22" i="3"/>
  <c r="D24" i="3"/>
  <c r="D26" i="3"/>
  <c r="D28" i="3"/>
  <c r="D32" i="3"/>
  <c r="J203" i="9"/>
  <c r="I203" i="9"/>
  <c r="J201" i="9"/>
  <c r="I201" i="9"/>
  <c r="J189" i="9"/>
  <c r="I189" i="9"/>
  <c r="J187" i="9"/>
  <c r="I187" i="9"/>
  <c r="J175" i="9"/>
  <c r="I175" i="9"/>
  <c r="J173" i="9"/>
  <c r="I173" i="9"/>
  <c r="J161" i="9"/>
  <c r="I161" i="9"/>
  <c r="J159" i="9"/>
  <c r="I159" i="9"/>
  <c r="J147" i="9"/>
  <c r="I147" i="9"/>
  <c r="J145" i="9"/>
  <c r="I145" i="9"/>
  <c r="J133" i="9"/>
  <c r="I133" i="9"/>
  <c r="J131" i="9"/>
  <c r="I131" i="9"/>
  <c r="J119" i="9"/>
  <c r="I119" i="9"/>
  <c r="J117" i="9"/>
  <c r="I117" i="9"/>
  <c r="J105" i="9"/>
  <c r="I105" i="9"/>
  <c r="J103" i="9"/>
  <c r="I103" i="9"/>
  <c r="J91" i="9"/>
  <c r="I91" i="9"/>
  <c r="J89" i="9"/>
  <c r="I89" i="9"/>
  <c r="J77" i="9"/>
  <c r="I77" i="9"/>
  <c r="J75" i="9"/>
  <c r="I75" i="9"/>
  <c r="J63" i="9"/>
  <c r="I63" i="9"/>
  <c r="J61" i="9"/>
  <c r="I61" i="9"/>
  <c r="J49" i="9"/>
  <c r="I49" i="9"/>
  <c r="J47" i="9"/>
  <c r="I47" i="9"/>
  <c r="J35" i="9"/>
  <c r="I35" i="9"/>
  <c r="J33" i="9"/>
  <c r="I33" i="9"/>
  <c r="J21" i="9"/>
  <c r="I21" i="9"/>
  <c r="J19" i="9"/>
  <c r="I19" i="9"/>
  <c r="F33" i="1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J211" i="9" l="1"/>
  <c r="I211" i="9"/>
  <c r="J209" i="9"/>
  <c r="I209" i="9"/>
  <c r="J207" i="9"/>
  <c r="I207" i="9"/>
  <c r="J205" i="9"/>
  <c r="I205" i="9"/>
  <c r="J197" i="9"/>
  <c r="I197" i="9"/>
  <c r="J195" i="9"/>
  <c r="I195" i="9"/>
  <c r="J193" i="9"/>
  <c r="I193" i="9"/>
  <c r="J191" i="9"/>
  <c r="I191" i="9"/>
  <c r="J183" i="9"/>
  <c r="I183" i="9"/>
  <c r="J181" i="9"/>
  <c r="I181" i="9"/>
  <c r="J179" i="9"/>
  <c r="I179" i="9"/>
  <c r="J177" i="9"/>
  <c r="I177" i="9"/>
  <c r="J169" i="9"/>
  <c r="I169" i="9"/>
  <c r="J167" i="9"/>
  <c r="I167" i="9"/>
  <c r="J165" i="9"/>
  <c r="I165" i="9"/>
  <c r="J163" i="9"/>
  <c r="I163" i="9"/>
  <c r="J155" i="9"/>
  <c r="I155" i="9"/>
  <c r="J153" i="9"/>
  <c r="I153" i="9"/>
  <c r="J151" i="9"/>
  <c r="I151" i="9"/>
  <c r="J149" i="9"/>
  <c r="I149" i="9"/>
  <c r="J141" i="9"/>
  <c r="I141" i="9"/>
  <c r="J139" i="9"/>
  <c r="I139" i="9"/>
  <c r="J137" i="9"/>
  <c r="I137" i="9"/>
  <c r="J135" i="9"/>
  <c r="I135" i="9"/>
  <c r="J127" i="9"/>
  <c r="I127" i="9"/>
  <c r="J125" i="9"/>
  <c r="I125" i="9"/>
  <c r="J123" i="9"/>
  <c r="I123" i="9"/>
  <c r="J121" i="9"/>
  <c r="I121" i="9"/>
  <c r="J113" i="9"/>
  <c r="I113" i="9"/>
  <c r="J111" i="9"/>
  <c r="I111" i="9"/>
  <c r="J109" i="9"/>
  <c r="I109" i="9"/>
  <c r="J107" i="9"/>
  <c r="I107" i="9"/>
  <c r="J99" i="9"/>
  <c r="I99" i="9"/>
  <c r="J97" i="9"/>
  <c r="I97" i="9"/>
  <c r="J95" i="9"/>
  <c r="I95" i="9"/>
  <c r="J93" i="9"/>
  <c r="I93" i="9"/>
  <c r="J85" i="9"/>
  <c r="I85" i="9"/>
  <c r="J83" i="9"/>
  <c r="I83" i="9"/>
  <c r="J81" i="9"/>
  <c r="I81" i="9"/>
  <c r="J79" i="9"/>
  <c r="I79" i="9"/>
  <c r="J71" i="9"/>
  <c r="I71" i="9"/>
  <c r="J69" i="9"/>
  <c r="I69" i="9"/>
  <c r="J67" i="9"/>
  <c r="I67" i="9"/>
  <c r="J65" i="9"/>
  <c r="I65" i="9"/>
  <c r="J57" i="9"/>
  <c r="I57" i="9"/>
  <c r="J55" i="9"/>
  <c r="I55" i="9"/>
  <c r="J53" i="9"/>
  <c r="I53" i="9"/>
  <c r="J51" i="9"/>
  <c r="I51" i="9"/>
  <c r="J43" i="9"/>
  <c r="I43" i="9"/>
  <c r="J41" i="9"/>
  <c r="I41" i="9"/>
  <c r="J39" i="9"/>
  <c r="I39" i="9"/>
  <c r="J37" i="9"/>
  <c r="I37" i="9"/>
  <c r="J29" i="9"/>
  <c r="I29" i="9"/>
  <c r="J27" i="9"/>
  <c r="I27" i="9"/>
  <c r="J25" i="9"/>
  <c r="I25" i="9"/>
  <c r="J23" i="9"/>
  <c r="I23" i="9"/>
  <c r="J15" i="9"/>
  <c r="I15" i="9"/>
  <c r="J13" i="9"/>
  <c r="I13" i="9"/>
  <c r="J11" i="9"/>
  <c r="I11" i="9"/>
  <c r="J9" i="9"/>
  <c r="I9" i="9"/>
  <c r="J7" i="9"/>
  <c r="I7" i="9"/>
  <c r="J5" i="9"/>
  <c r="I5" i="9"/>
  <c r="D35" i="5" l="1"/>
  <c r="D34" i="5"/>
  <c r="D33" i="5"/>
  <c r="D32" i="5"/>
  <c r="D31" i="5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37" i="5" l="1"/>
  <c r="E37" i="5" s="1"/>
  <c r="D23" i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<sst xmlns="http://schemas.openxmlformats.org/spreadsheetml/2006/main" count="2043" uniqueCount="282">
  <si>
    <t>Well</t>
  </si>
  <si>
    <t>Sample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</si>
  <si>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</si>
  <si>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</si>
  <si>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</si>
  <si>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</si>
  <si>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</si>
  <si>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</si>
  <si>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</si>
  <si>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N1</t>
  </si>
  <si>
    <t>N2</t>
  </si>
  <si>
    <t>QC fail</t>
  </si>
  <si>
    <t>HV 69-70</t>
  </si>
  <si>
    <t>21765-21770 Del Mutant</t>
  </si>
  <si>
    <t>21765-21770 Del WT</t>
  </si>
  <si>
    <t>N501Y</t>
  </si>
  <si>
    <t>A23063T Mutant</t>
  </si>
  <si>
    <t>A23063T WT</t>
  </si>
  <si>
    <t xml:space="preserve"> D80A</t>
  </si>
  <si>
    <t>21801A&gt;C Mutant</t>
  </si>
  <si>
    <t>21801A&gt;C WT</t>
  </si>
  <si>
    <t>E484K</t>
  </si>
  <si>
    <t>23012G&gt;A Mutant</t>
  </si>
  <si>
    <t>23012G&gt;A WT</t>
  </si>
  <si>
    <t>K417N</t>
  </si>
  <si>
    <t>22813G&gt;T, Mutant</t>
  </si>
  <si>
    <t>22813G&gt;T, WT</t>
  </si>
  <si>
    <t>L452R</t>
  </si>
  <si>
    <t>22917T&gt;G, Mutant</t>
  </si>
  <si>
    <t>22917T&gt;G, WT</t>
  </si>
  <si>
    <t>1012</t>
  </si>
  <si>
    <t>1022</t>
  </si>
  <si>
    <t>1032</t>
  </si>
  <si>
    <t>1043</t>
  </si>
  <si>
    <t>1051</t>
  </si>
  <si>
    <t>1072</t>
  </si>
  <si>
    <t>1082</t>
  </si>
  <si>
    <t>1093</t>
  </si>
  <si>
    <t>1102</t>
  </si>
  <si>
    <t>1112</t>
  </si>
  <si>
    <t>1121</t>
  </si>
  <si>
    <t>NTC</t>
  </si>
  <si>
    <t>Target</t>
  </si>
  <si>
    <t>Conc input (copies/µL)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</si>
  <si>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</si>
  <si>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</si>
  <si>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</si>
  <si>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</si>
  <si>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</si>
  <si>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</si>
  <si>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</si>
  <si>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</si>
  <si>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</si>
  <si>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</si>
  <si>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</si>
  <si>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</si>
  <si>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</si>
  <si>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</si>
  <si>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</si>
  <si>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</si>
  <si>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</si>
  <si>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</si>
  <si>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</si>
  <si>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</si>
  <si>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</si>
  <si>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</si>
  <si>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</si>
  <si>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</si>
  <si>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</si>
  <si>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</si>
  <si>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</si>
  <si>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</si>
  <si>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</si>
  <si>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</si>
  <si>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</si>
  <si>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</si>
  <si>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</si>
  <si>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</si>
  <si>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</si>
  <si>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</si>
  <si>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</si>
  <si>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</si>
  <si>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</si>
  <si>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</si>
  <si>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</si>
  <si>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</si>
  <si>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</si>
  <si>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</si>
  <si>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</si>
  <si>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</si>
  <si>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</si>
  <si>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</si>
  <si>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</si>
  <si>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</si>
  <si>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</si>
  <si>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</si>
  <si>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</si>
  <si>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</si>
  <si>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A03</t>
  </si>
  <si>
    <t>HV69-70del</t>
  </si>
  <si>
    <t>HV69-70del_2</t>
  </si>
  <si>
    <t>Absolute Quantification Experiment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</si>
  <si>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</si>
  <si>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</si>
  <si>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</si>
  <si>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</si>
  <si>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</si>
  <si>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</si>
  <si>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</si>
  <si>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</si>
  <si>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</si>
  <si>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</si>
  <si>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</si>
  <si>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</si>
  <si>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</si>
  <si>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</si>
  <si>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</si>
  <si>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A11</t>
  </si>
  <si>
    <t>B11</t>
  </si>
  <si>
    <t>A05</t>
  </si>
  <si>
    <t>N501Y_2</t>
  </si>
  <si>
    <t>B05</t>
  </si>
  <si>
    <t>C05</t>
  </si>
  <si>
    <t>D05</t>
  </si>
  <si>
    <t>E05</t>
  </si>
  <si>
    <t>F05</t>
  </si>
  <si>
    <t>G05</t>
  </si>
  <si>
    <t>H05</t>
  </si>
  <si>
    <t>A06</t>
  </si>
  <si>
    <t>B06</t>
  </si>
  <si>
    <t>C06</t>
  </si>
  <si>
    <t>D06</t>
  </si>
  <si>
    <t>E06</t>
  </si>
  <si>
    <t>F06</t>
  </si>
  <si>
    <t>G06</t>
  </si>
  <si>
    <t>H06</t>
  </si>
  <si>
    <t>C11</t>
  </si>
  <si>
    <t>D11</t>
  </si>
  <si>
    <t>A07</t>
  </si>
  <si>
    <t>K417N_2</t>
  </si>
  <si>
    <t>B07</t>
  </si>
  <si>
    <t>C07</t>
  </si>
  <si>
    <t>D07</t>
  </si>
  <si>
    <t>E07</t>
  </si>
  <si>
    <t>F07</t>
  </si>
  <si>
    <t>G07</t>
  </si>
  <si>
    <t>H07</t>
  </si>
  <si>
    <t>A08</t>
  </si>
  <si>
    <t>B08</t>
  </si>
  <si>
    <t>C08</t>
  </si>
  <si>
    <t>D08</t>
  </si>
  <si>
    <t>E08</t>
  </si>
  <si>
    <t>F08</t>
  </si>
  <si>
    <t>G08</t>
  </si>
  <si>
    <t>H08</t>
  </si>
  <si>
    <t>E11</t>
  </si>
  <si>
    <t>F11</t>
  </si>
  <si>
    <t>A09</t>
  </si>
  <si>
    <t>L452R_2</t>
  </si>
  <si>
    <t>B09</t>
  </si>
  <si>
    <t>C09</t>
  </si>
  <si>
    <t>D09</t>
  </si>
  <si>
    <t>E09</t>
  </si>
  <si>
    <t>F09</t>
  </si>
  <si>
    <t>G09</t>
  </si>
  <si>
    <t>H09</t>
  </si>
  <si>
    <t>A10</t>
  </si>
  <si>
    <t>B10</t>
  </si>
  <si>
    <t>C10</t>
  </si>
  <si>
    <t>D10</t>
  </si>
  <si>
    <t>E10</t>
  </si>
  <si>
    <t>F10</t>
  </si>
  <si>
    <t>G10</t>
  </si>
  <si>
    <t>H10</t>
  </si>
  <si>
    <t>G11</t>
  </si>
  <si>
    <t>H11</t>
  </si>
  <si>
    <t>A02</t>
  </si>
  <si>
    <t>G01</t>
  </si>
  <si>
    <t>H01</t>
  </si>
  <si>
    <t>A01</t>
  </si>
  <si>
    <t>B01</t>
  </si>
  <si>
    <t>C01</t>
  </si>
  <si>
    <t>D01</t>
  </si>
  <si>
    <t>E01</t>
  </si>
  <si>
    <t>F01</t>
  </si>
  <si>
    <t>B02</t>
  </si>
  <si>
    <t>C02</t>
  </si>
  <si>
    <t>D02</t>
  </si>
  <si>
    <t>E02</t>
  </si>
  <si>
    <t>F02</t>
  </si>
  <si>
    <t>G02</t>
  </si>
  <si>
    <t>H02</t>
  </si>
  <si>
    <t>Conc(copies/µl of input sample)</t>
  </si>
  <si>
    <t>RG Conc. (ng/ul)</t>
  </si>
  <si>
    <t>1083</t>
  </si>
  <si>
    <t>1087</t>
  </si>
  <si>
    <t>1091</t>
  </si>
  <si>
    <t>1094</t>
  </si>
  <si>
    <t>1103</t>
  </si>
  <si>
    <t>1107</t>
  </si>
  <si>
    <t>1114</t>
  </si>
  <si>
    <t>1115</t>
  </si>
  <si>
    <t>1124</t>
  </si>
  <si>
    <t>1133</t>
  </si>
  <si>
    <t>1136</t>
  </si>
  <si>
    <t>1142</t>
  </si>
  <si>
    <t>1144</t>
  </si>
  <si>
    <t>Positive Control</t>
  </si>
  <si>
    <t>Conc(copies/µL)</t>
  </si>
  <si>
    <t>Status</t>
  </si>
  <si>
    <t>Experiment</t>
  </si>
  <si>
    <t>SampleType</t>
  </si>
  <si>
    <t>TargetType</t>
  </si>
  <si>
    <t>Supermix</t>
  </si>
  <si>
    <t>DyeName(s)</t>
  </si>
  <si>
    <t>Copies/20µLWell</t>
  </si>
  <si>
    <t>Manual</t>
  </si>
  <si>
    <t>DQ</t>
  </si>
  <si>
    <t>Unknown</t>
  </si>
  <si>
    <t>One-Step RT-ddPCR Kit for Probes</t>
  </si>
  <si>
    <t>FAM</t>
  </si>
  <si>
    <t xml:space="preserve"> </t>
  </si>
  <si>
    <t>Sample ID layout:</t>
  </si>
  <si>
    <t>Variant samples</t>
  </si>
  <si>
    <t>Regular samples</t>
  </si>
  <si>
    <t>Plate Map</t>
  </si>
  <si>
    <t>A</t>
  </si>
  <si>
    <t>B</t>
  </si>
  <si>
    <t>C</t>
  </si>
  <si>
    <t>D</t>
  </si>
  <si>
    <t>E</t>
  </si>
  <si>
    <t>F</t>
  </si>
  <si>
    <t>G</t>
  </si>
  <si>
    <t>H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</si>
  <si>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</si>
  <si>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</si>
  <si>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</si>
  <si>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</si>
  <si>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</si>
  <si>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</si>
  <si>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</si>
  <si>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</si>
  <si>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</si>
  <si>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</si>
  <si>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</si>
  <si>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</si>
  <si>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</si>
  <si>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</si>
  <si>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</si>
  <si>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</si>
  <si>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</si>
  <si>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</si>
  <si>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</si>
  <si>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</si>
  <si>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</si>
  <si>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</si>
  <si>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</si>
  <si>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1x</t>
  </si>
  <si>
    <t>Reverse transcriptase</t>
  </si>
  <si>
    <t>300 mM DTT</t>
  </si>
  <si>
    <t>Target primers/probe</t>
  </si>
  <si>
    <t>RNase-/DNase-free water</t>
  </si>
  <si>
    <t>Sample RNA input</t>
  </si>
  <si>
    <t>Total</t>
  </si>
  <si>
    <t>Omicron (+)</t>
  </si>
  <si>
    <t>Delta (-)</t>
  </si>
  <si>
    <t>Per Assay (x6 for reagents needed)</t>
  </si>
  <si>
    <t>Series</t>
  </si>
  <si>
    <t>Nucleic Acid Mutation</t>
  </si>
  <si>
    <t>Amino Acid Mutation</t>
  </si>
  <si>
    <t>Bio-Rad Assay ID</t>
  </si>
  <si>
    <t>21765-21770 Del</t>
  </si>
  <si>
    <t>HV 69-70 del</t>
  </si>
  <si>
    <t>dMDS284738817</t>
  </si>
  <si>
    <t>A23063T</t>
  </si>
  <si>
    <t>dMDS731762551</t>
  </si>
  <si>
    <t>23012G&gt;A</t>
  </si>
  <si>
    <t>dMDS661453998</t>
  </si>
  <si>
    <t>22813G&gt;T</t>
  </si>
  <si>
    <t>MDS817055273</t>
  </si>
  <si>
    <t>22917T&gt;G</t>
  </si>
  <si>
    <t>dMDS983315944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</si>
</sst>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8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</font>
    <font>
      <b/>
      <sz val="12"/>
      <color theme="1"/>
      <name val="Calibri"/>
      <family val="2"/>
    </font>
    <font>
      <sz val="8"/>
      <color theme="1"/>
      <name val="Arial"/>
      <family val="2"/>
    </font>
    <font>
      <sz val="10"/>
      <color theme="1"/>
      <name val="Calibri"/>
      <family val="2"/>
    </font>
    <font>
      <sz val="8"/>
      <color theme="1"/>
      <name val="Calibri"/>
      <family val="2"/>
    </font>
  </fonts>
  <fills count="1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3">
    <xf numFmtId="0" fontId="0" fillId="0" borderId="0"/>
    <xf numFmtId="0" fontId="3" fillId="0" borderId="0"/>
    <xf numFmtId="0" fontId="7" fillId="0" borderId="0"/>
  </cellStyleXfs>
  <cellXfs count="216">
    <xf numFmtId="0" fontId="0" fillId="0" borderId="0" xfId="0"/>
    <xf numFmtId="0" fontId="1" fillId="0" borderId="2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7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4" xfId="0" applyFont="1" applyBorder="1"/>
    <xf numFmtId="0" fontId="1" fillId="0" borderId="6" xfId="0" applyFont="1" applyBorder="1"/>
    <xf numFmtId="0" fontId="1" fillId="0" borderId="8" xfId="0" applyFont="1" applyBorder="1"/>
    <xf numFmtId="0" fontId="1" fillId="4" borderId="13" xfId="0" applyFont="1" applyFill="1" applyBorder="1"/>
    <xf numFmtId="0" fontId="6" fillId="0" borderId="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3" borderId="5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6" xfId="0" applyFont="1" applyFill="1" applyBorder="1" applyAlignment="1">
      <alignment horizontal="center" vertical="center"/>
    </xf>
    <xf numFmtId="0" fontId="3" fillId="0" borderId="0" xfId="1"/>
    <xf numFmtId="0" fontId="1" fillId="0" borderId="13" xfId="0" applyFont="1" applyBorder="1"/>
    <xf numFmtId="0" fontId="1" fillId="0" borderId="22" xfId="0" applyFont="1" applyBorder="1"/>
    <xf numFmtId="0" fontId="5" fillId="0" borderId="14" xfId="0" applyFont="1" applyBorder="1" applyAlignment="1">
      <alignment horizontal="center"/>
    </xf>
    <xf numFmtId="0" fontId="5" fillId="0" borderId="22" xfId="0" applyFont="1" applyBorder="1" applyAlignment="1">
      <alignment horizontal="center"/>
    </xf>
    <xf numFmtId="0" fontId="7" fillId="0" borderId="0" xfId="2"/>
    <xf numFmtId="0" fontId="7" fillId="0" borderId="0" xfId="2" applyAlignment="1">
      <alignment horizontal="center" vertical="center"/>
    </xf>
    <xf numFmtId="0" fontId="7" fillId="0" borderId="0" xfId="2" applyAlignment="1">
      <alignment horizontal="center"/>
    </xf>
    <xf numFmtId="2" fontId="7" fillId="0" borderId="0" xfId="2" applyNumberFormat="1" applyAlignment="1">
      <alignment horizontal="center"/>
    </xf>
    <xf numFmtId="2" fontId="7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2" xfId="1" applyFont="1" applyBorder="1"/>
    <xf numFmtId="0" fontId="1" fillId="0" borderId="9" xfId="1" applyFont="1" applyBorder="1"/>
    <xf numFmtId="0" fontId="1" fillId="0" borderId="10" xfId="1" applyFont="1" applyBorder="1"/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1" fillId="0" borderId="4" xfId="1" applyFont="1" applyBorder="1"/>
    <xf numFmtId="0" fontId="1" fillId="0" borderId="5" xfId="1" applyFont="1" applyBorder="1"/>
    <xf numFmtId="0" fontId="1" fillId="0" borderId="6" xfId="1" applyFont="1" applyBorder="1"/>
    <xf numFmtId="0" fontId="1" fillId="0" borderId="7" xfId="1" applyFont="1" applyBorder="1"/>
    <xf numFmtId="0" fontId="1" fillId="0" borderId="8" xfId="1" applyFont="1" applyBorder="1"/>
    <xf numFmtId="0" fontId="4" fillId="0" borderId="0" xfId="0" applyFont="1"/>
    <xf numFmtId="0" fontId="8" fillId="7" borderId="1" xfId="2" applyFont="1" applyFill="1" applyBorder="1" applyAlignment="1">
      <alignment horizontal="center" vertical="center"/>
    </xf>
    <xf numFmtId="2" fontId="9" fillId="7" borderId="1" xfId="2" applyNumberFormat="1" applyFont="1" applyFill="1" applyBorder="1" applyAlignment="1">
      <alignment horizontal="center" vertical="center" wrapText="1"/>
    </xf>
    <xf numFmtId="2" fontId="8" fillId="7" borderId="1" xfId="2" applyNumberFormat="1" applyFont="1" applyFill="1" applyBorder="1" applyAlignment="1">
      <alignment horizontal="center" vertical="center" wrapText="1"/>
    </xf>
    <xf numFmtId="0" fontId="6" fillId="8" borderId="5" xfId="0" applyFont="1" applyFill="1" applyBorder="1" applyAlignment="1">
      <alignment horizontal="center" vertical="center"/>
    </xf>
    <xf numFmtId="0" fontId="3" fillId="6" borderId="0" xfId="1" applyFont="1" applyFill="1"/>
    <xf numFmtId="0" fontId="3" fillId="5" borderId="0" xfId="1" applyFont="1" applyFill="1"/>
    <xf numFmtId="0" fontId="7" fillId="0" borderId="1" xfId="2" applyBorder="1" applyAlignment="1">
      <alignment horizontal="center" vertical="center"/>
    </xf>
    <xf numFmtId="0" fontId="6" fillId="9" borderId="5" xfId="0" applyFont="1" applyFill="1" applyBorder="1" applyAlignment="1">
      <alignment horizontal="center" vertical="center"/>
    </xf>
    <xf numFmtId="0" fontId="6" fillId="9" borderId="1" xfId="0" applyFont="1" applyFill="1" applyBorder="1" applyAlignment="1">
      <alignment horizontal="center" vertical="center"/>
    </xf>
    <xf numFmtId="0" fontId="6" fillId="9" borderId="6" xfId="0" applyFont="1" applyFill="1" applyBorder="1" applyAlignment="1">
      <alignment horizontal="center" vertical="center"/>
    </xf>
    <xf numFmtId="0" fontId="6" fillId="10" borderId="5" xfId="0" applyFont="1" applyFill="1" applyBorder="1" applyAlignment="1">
      <alignment horizontal="center" vertical="center"/>
    </xf>
    <xf numFmtId="0" fontId="6" fillId="10" borderId="1" xfId="0" applyFont="1" applyFill="1" applyBorder="1" applyAlignment="1">
      <alignment horizontal="center" vertical="center"/>
    </xf>
    <xf numFmtId="0" fontId="6" fillId="10" borderId="6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/>
    </xf>
    <xf numFmtId="0" fontId="5" fillId="0" borderId="8" xfId="0" applyFont="1" applyFill="1" applyBorder="1" applyAlignment="1">
      <alignment horizontal="center"/>
    </xf>
    <xf numFmtId="0" fontId="6" fillId="0" borderId="3" xfId="0" applyFont="1" applyFill="1" applyBorder="1" applyAlignment="1">
      <alignment horizontal="center"/>
    </xf>
    <xf numFmtId="0" fontId="5" fillId="0" borderId="4" xfId="0" applyFont="1" applyFill="1" applyBorder="1" applyAlignment="1">
      <alignment horizontal="center"/>
    </xf>
    <xf numFmtId="0" fontId="1" fillId="0" borderId="0" xfId="0" applyFont="1" applyFill="1" applyBorder="1"/>
    <xf numFmtId="2" fontId="9" fillId="7" borderId="23" xfId="2" applyNumberFormat="1" applyFont="1" applyFill="1" applyBorder="1" applyAlignment="1">
      <alignment horizontal="center" vertical="center"/>
    </xf>
    <xf numFmtId="0" fontId="3" fillId="0" borderId="0" xfId="1" applyAlignment="1">
      <alignment horizontal="left"/>
    </xf>
    <xf numFmtId="0" fontId="11" fillId="7" borderId="23" xfId="2" applyFont="1" applyFill="1" applyBorder="1" applyAlignment="1">
      <alignment horizontal="center" vertical="center"/>
    </xf>
    <xf numFmtId="2" fontId="11" fillId="7" borderId="23" xfId="2" applyNumberFormat="1" applyFont="1" applyFill="1" applyBorder="1" applyAlignment="1">
      <alignment horizontal="center" vertical="center"/>
    </xf>
    <xf numFmtId="0" fontId="11" fillId="7" borderId="1" xfId="2" applyFont="1" applyFill="1" applyBorder="1" applyAlignment="1">
      <alignment horizontal="center"/>
    </xf>
    <xf numFmtId="0" fontId="7" fillId="6" borderId="23" xfId="2" applyFill="1" applyBorder="1" applyAlignment="1">
      <alignment horizontal="center" vertical="center"/>
    </xf>
    <xf numFmtId="2" fontId="7" fillId="6" borderId="23" xfId="2" applyNumberFormat="1" applyFill="1" applyBorder="1" applyAlignment="1">
      <alignment horizontal="center" vertical="center"/>
    </xf>
    <xf numFmtId="0" fontId="7" fillId="5" borderId="23" xfId="2" applyFill="1" applyBorder="1" applyAlignment="1">
      <alignment horizontal="center" vertical="center"/>
    </xf>
    <xf numFmtId="2" fontId="9" fillId="5" borderId="23" xfId="2" applyNumberFormat="1" applyFont="1" applyFill="1" applyBorder="1" applyAlignment="1">
      <alignment horizontal="center" vertical="center"/>
    </xf>
    <xf numFmtId="2" fontId="7" fillId="5" borderId="23" xfId="2" applyNumberFormat="1" applyFill="1" applyBorder="1" applyAlignment="1">
      <alignment horizontal="center" vertical="center"/>
    </xf>
    <xf numFmtId="0" fontId="0" fillId="0" borderId="0" xfId="0" applyFont="1"/>
    <xf numFmtId="0" fontId="0" fillId="0" borderId="0" xfId="0" applyFont="1" applyAlignment="1">
      <alignment horizontal="left"/>
    </xf>
    <xf numFmtId="0" fontId="6" fillId="0" borderId="6" xfId="0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6" fillId="8" borderId="6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5" fillId="8" borderId="1" xfId="0" applyFont="1" applyFill="1" applyBorder="1" applyAlignment="1">
      <alignment horizontal="center" vertical="center"/>
    </xf>
    <xf numFmtId="0" fontId="6" fillId="12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6" fillId="12" borderId="3" xfId="0" applyFont="1" applyFill="1" applyBorder="1" applyAlignment="1">
      <alignment horizontal="center" vertical="center"/>
    </xf>
    <xf numFmtId="0" fontId="5" fillId="8" borderId="15" xfId="0" applyFont="1" applyFill="1" applyBorder="1" applyAlignment="1">
      <alignment horizontal="center" vertical="center"/>
    </xf>
    <xf numFmtId="0" fontId="0" fillId="0" borderId="0" xfId="0" applyAlignment="1">
      <alignment horizontal="left"/>
    </xf>
    <xf numFmtId="2" fontId="9" fillId="0" borderId="23" xfId="2" applyNumberFormat="1" applyFont="1" applyFill="1" applyBorder="1" applyAlignment="1">
      <alignment horizontal="center" vertical="center"/>
    </xf>
    <xf numFmtId="0" fontId="7" fillId="0" borderId="0" xfId="2" applyFill="1"/>
    <xf numFmtId="0" fontId="1" fillId="5" borderId="2" xfId="1" applyFont="1" applyFill="1" applyBorder="1" applyAlignment="1">
      <alignment horizontal="center" vertical="center"/>
    </xf>
    <xf numFmtId="0" fontId="1" fillId="5" borderId="3" xfId="1" applyFont="1" applyFill="1" applyBorder="1" applyAlignment="1">
      <alignment horizontal="center" vertical="center"/>
    </xf>
    <xf numFmtId="0" fontId="1" fillId="5" borderId="19" xfId="1" applyFont="1" applyFill="1" applyBorder="1" applyAlignment="1">
      <alignment horizontal="center" vertical="center"/>
    </xf>
    <xf numFmtId="0" fontId="3" fillId="6" borderId="2" xfId="1" applyFont="1" applyFill="1" applyBorder="1" applyAlignment="1">
      <alignment horizontal="center" vertical="center"/>
    </xf>
    <xf numFmtId="0" fontId="3" fillId="6" borderId="3" xfId="1" applyFont="1" applyFill="1" applyBorder="1" applyAlignment="1">
      <alignment horizontal="center" vertical="center"/>
    </xf>
    <xf numFmtId="0" fontId="3" fillId="6" borderId="4" xfId="1" applyFont="1" applyFill="1" applyBorder="1" applyAlignment="1">
      <alignment horizontal="center" vertical="center"/>
    </xf>
    <xf numFmtId="0" fontId="12" fillId="5" borderId="5" xfId="1" applyFont="1" applyFill="1" applyBorder="1" applyAlignment="1">
      <alignment horizontal="center" vertical="center"/>
    </xf>
    <xf numFmtId="0" fontId="12" fillId="5" borderId="1" xfId="1" applyFont="1" applyFill="1" applyBorder="1" applyAlignment="1">
      <alignment horizontal="center" vertical="center"/>
    </xf>
    <xf numFmtId="0" fontId="12" fillId="5" borderId="20" xfId="1" applyFont="1" applyFill="1" applyBorder="1" applyAlignment="1">
      <alignment horizontal="center" vertical="center"/>
    </xf>
    <xf numFmtId="0" fontId="3" fillId="6" borderId="5" xfId="1" applyFont="1" applyFill="1" applyBorder="1" applyAlignment="1">
      <alignment horizontal="center" vertical="center"/>
    </xf>
    <xf numFmtId="0" fontId="12" fillId="6" borderId="1" xfId="1" applyFont="1" applyFill="1" applyBorder="1" applyAlignment="1">
      <alignment horizontal="center" vertical="center"/>
    </xf>
    <xf numFmtId="0" fontId="3" fillId="6" borderId="1" xfId="1" applyFont="1" applyFill="1" applyBorder="1" applyAlignment="1">
      <alignment horizontal="center" vertical="center"/>
    </xf>
    <xf numFmtId="0" fontId="12" fillId="6" borderId="6" xfId="1" applyFont="1" applyFill="1" applyBorder="1" applyAlignment="1">
      <alignment horizontal="center" vertical="center"/>
    </xf>
    <xf numFmtId="0" fontId="3" fillId="6" borderId="6" xfId="1" applyFont="1" applyFill="1" applyBorder="1" applyAlignment="1">
      <alignment horizontal="center" vertical="center"/>
    </xf>
    <xf numFmtId="0" fontId="12" fillId="5" borderId="7" xfId="1" applyFont="1" applyFill="1" applyBorder="1" applyAlignment="1">
      <alignment horizontal="center" vertical="center"/>
    </xf>
    <xf numFmtId="0" fontId="12" fillId="5" borderId="15" xfId="1" applyFont="1" applyFill="1" applyBorder="1" applyAlignment="1">
      <alignment horizontal="center" vertical="center"/>
    </xf>
    <xf numFmtId="0" fontId="12" fillId="5" borderId="21" xfId="1" applyFont="1" applyFill="1" applyBorder="1" applyAlignment="1">
      <alignment horizontal="center" vertical="center"/>
    </xf>
    <xf numFmtId="0" fontId="12" fillId="6" borderId="15" xfId="1" applyFont="1" applyFill="1" applyBorder="1" applyAlignment="1">
      <alignment horizontal="center" vertical="center"/>
    </xf>
    <xf numFmtId="0" fontId="3" fillId="6" borderId="15" xfId="1" applyFont="1" applyFill="1" applyBorder="1" applyAlignment="1">
      <alignment horizontal="center" vertical="center"/>
    </xf>
    <xf numFmtId="0" fontId="12" fillId="6" borderId="8" xfId="1" applyFont="1" applyFill="1" applyBorder="1" applyAlignment="1">
      <alignment horizontal="center" vertical="center"/>
    </xf>
    <xf numFmtId="0" fontId="3" fillId="0" borderId="0" xfId="1" applyFont="1"/>
    <xf numFmtId="0" fontId="3" fillId="0" borderId="13" xfId="1" applyFont="1" applyBorder="1"/>
    <xf numFmtId="0" fontId="1" fillId="0" borderId="3" xfId="1" applyFont="1" applyBorder="1"/>
    <xf numFmtId="0" fontId="12" fillId="0" borderId="11" xfId="1" applyFont="1" applyBorder="1"/>
    <xf numFmtId="0" fontId="12" fillId="2" borderId="6" xfId="1" applyFont="1" applyFill="1" applyBorder="1"/>
    <xf numFmtId="0" fontId="12" fillId="0" borderId="0" xfId="1" applyFont="1"/>
    <xf numFmtId="0" fontId="12" fillId="2" borderId="11" xfId="1" applyFont="1" applyFill="1" applyBorder="1"/>
    <xf numFmtId="0" fontId="12" fillId="0" borderId="12" xfId="1" applyFont="1" applyBorder="1"/>
    <xf numFmtId="0" fontId="12" fillId="0" borderId="8" xfId="1" applyFont="1" applyBorder="1"/>
    <xf numFmtId="0" fontId="1" fillId="5" borderId="17" xfId="1" applyFont="1" applyFill="1" applyBorder="1" applyAlignment="1">
      <alignment horizontal="center" vertical="center"/>
    </xf>
    <xf numFmtId="0" fontId="3" fillId="6" borderId="17" xfId="1" applyFont="1" applyFill="1" applyBorder="1" applyAlignment="1">
      <alignment horizontal="center" vertical="center"/>
    </xf>
    <xf numFmtId="0" fontId="3" fillId="0" borderId="17" xfId="1" applyFont="1" applyBorder="1"/>
    <xf numFmtId="0" fontId="12" fillId="5" borderId="2" xfId="1" applyFont="1" applyFill="1" applyBorder="1" applyAlignment="1">
      <alignment horizontal="center" vertical="center"/>
    </xf>
    <xf numFmtId="0" fontId="12" fillId="5" borderId="3" xfId="1" applyFont="1" applyFill="1" applyBorder="1" applyAlignment="1">
      <alignment horizontal="center" vertical="center"/>
    </xf>
    <xf numFmtId="0" fontId="3" fillId="0" borderId="3" xfId="1" applyFont="1" applyBorder="1"/>
    <xf numFmtId="0" fontId="12" fillId="6" borderId="3" xfId="1" applyFont="1" applyFill="1" applyBorder="1" applyAlignment="1">
      <alignment horizontal="center" vertical="center"/>
    </xf>
    <xf numFmtId="0" fontId="3" fillId="0" borderId="4" xfId="1" applyFont="1" applyBorder="1"/>
    <xf numFmtId="0" fontId="3" fillId="0" borderId="1" xfId="1" applyFont="1" applyBorder="1"/>
    <xf numFmtId="49" fontId="12" fillId="5" borderId="1" xfId="1" applyNumberFormat="1" applyFont="1" applyFill="1" applyBorder="1" applyAlignment="1">
      <alignment horizontal="center" vertical="center"/>
    </xf>
    <xf numFmtId="0" fontId="3" fillId="0" borderId="6" xfId="1" applyFont="1" applyBorder="1"/>
    <xf numFmtId="0" fontId="3" fillId="0" borderId="15" xfId="1" applyFont="1" applyBorder="1"/>
    <xf numFmtId="0" fontId="3" fillId="0" borderId="8" xfId="1" applyFont="1" applyBorder="1"/>
    <xf numFmtId="0" fontId="3" fillId="0" borderId="0" xfId="1" applyFont="1" applyAlignment="1">
      <alignment horizontal="center" vertical="center"/>
    </xf>
    <xf numFmtId="0" fontId="12" fillId="6" borderId="5" xfId="1" applyFont="1" applyFill="1" applyBorder="1" applyAlignment="1">
      <alignment horizontal="center" vertical="center"/>
    </xf>
    <xf numFmtId="0" fontId="12" fillId="6" borderId="7" xfId="1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/>
    </xf>
    <xf numFmtId="0" fontId="14" fillId="0" borderId="14" xfId="0" applyFont="1" applyFill="1" applyBorder="1" applyAlignment="1">
      <alignment horizontal="center" vertical="center"/>
    </xf>
    <xf numFmtId="0" fontId="14" fillId="12" borderId="14" xfId="0" applyFont="1" applyFill="1" applyBorder="1" applyAlignment="1">
      <alignment horizontal="center" vertical="center"/>
    </xf>
    <xf numFmtId="0" fontId="14" fillId="5" borderId="14" xfId="0" applyFont="1" applyFill="1" applyBorder="1" applyAlignment="1">
      <alignment horizontal="center" vertical="center"/>
    </xf>
    <xf numFmtId="0" fontId="14" fillId="6" borderId="14" xfId="0" applyFont="1" applyFill="1" applyBorder="1" applyAlignment="1">
      <alignment horizontal="center" vertical="center"/>
    </xf>
    <xf numFmtId="0" fontId="14" fillId="8" borderId="14" xfId="0" applyFont="1" applyFill="1" applyBorder="1" applyAlignment="1">
      <alignment horizontal="center" vertical="center"/>
    </xf>
    <xf numFmtId="0" fontId="15" fillId="0" borderId="2" xfId="0" applyFont="1" applyFill="1" applyBorder="1" applyAlignment="1">
      <alignment horizontal="center" vertical="center"/>
    </xf>
    <xf numFmtId="0" fontId="16" fillId="12" borderId="3" xfId="0" applyFont="1" applyFill="1" applyBorder="1" applyAlignment="1">
      <alignment horizontal="center" vertical="center"/>
    </xf>
    <xf numFmtId="0" fontId="16" fillId="5" borderId="3" xfId="0" applyFont="1" applyFill="1" applyBorder="1" applyAlignment="1">
      <alignment horizontal="center" vertical="center"/>
    </xf>
    <xf numFmtId="0" fontId="16" fillId="6" borderId="3" xfId="0" applyFont="1" applyFill="1" applyBorder="1" applyAlignment="1">
      <alignment horizontal="center"/>
    </xf>
    <xf numFmtId="0" fontId="16" fillId="8" borderId="3" xfId="0" applyFont="1" applyFill="1" applyBorder="1" applyAlignment="1">
      <alignment horizontal="center"/>
    </xf>
    <xf numFmtId="0" fontId="15" fillId="0" borderId="5" xfId="0" applyFont="1" applyFill="1" applyBorder="1" applyAlignment="1">
      <alignment horizontal="center" vertical="center"/>
    </xf>
    <xf numFmtId="0" fontId="15" fillId="0" borderId="1" xfId="0" applyFont="1" applyFill="1" applyBorder="1" applyAlignment="1">
      <alignment horizontal="center" vertical="center"/>
    </xf>
    <xf numFmtId="0" fontId="16" fillId="12" borderId="1" xfId="0" applyFont="1" applyFill="1" applyBorder="1" applyAlignment="1">
      <alignment horizontal="center" vertical="center"/>
    </xf>
    <xf numFmtId="0" fontId="16" fillId="5" borderId="1" xfId="0" applyFont="1" applyFill="1" applyBorder="1" applyAlignment="1">
      <alignment horizontal="center" vertical="center"/>
    </xf>
    <xf numFmtId="0" fontId="14" fillId="6" borderId="1" xfId="0" applyFont="1" applyFill="1" applyBorder="1" applyAlignment="1">
      <alignment horizontal="center"/>
    </xf>
    <xf numFmtId="0" fontId="14" fillId="8" borderId="1" xfId="0" applyFont="1" applyFill="1" applyBorder="1" applyAlignment="1">
      <alignment horizontal="center"/>
    </xf>
    <xf numFmtId="0" fontId="5" fillId="0" borderId="6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16" fillId="6" borderId="1" xfId="0" applyFont="1" applyFill="1" applyBorder="1" applyAlignment="1">
      <alignment horizontal="center"/>
    </xf>
    <xf numFmtId="0" fontId="16" fillId="8" borderId="1" xfId="0" applyFont="1" applyFill="1" applyBorder="1" applyAlignment="1">
      <alignment horizontal="center"/>
    </xf>
    <xf numFmtId="0" fontId="15" fillId="0" borderId="7" xfId="0" applyFont="1" applyFill="1" applyBorder="1" applyAlignment="1">
      <alignment horizontal="center" vertical="center"/>
    </xf>
    <xf numFmtId="0" fontId="15" fillId="0" borderId="15" xfId="0" applyFont="1" applyFill="1" applyBorder="1" applyAlignment="1">
      <alignment horizontal="center" vertical="center"/>
    </xf>
    <xf numFmtId="0" fontId="16" fillId="12" borderId="15" xfId="0" applyFont="1" applyFill="1" applyBorder="1" applyAlignment="1">
      <alignment horizontal="center" vertical="center"/>
    </xf>
    <xf numFmtId="0" fontId="16" fillId="5" borderId="15" xfId="0" applyFont="1" applyFill="1" applyBorder="1" applyAlignment="1">
      <alignment horizontal="center" vertical="center"/>
    </xf>
    <xf numFmtId="0" fontId="16" fillId="6" borderId="15" xfId="0" applyFont="1" applyFill="1" applyBorder="1" applyAlignment="1">
      <alignment horizontal="center"/>
    </xf>
    <xf numFmtId="0" fontId="16" fillId="8" borderId="15" xfId="0" applyFont="1" applyFill="1" applyBorder="1" applyAlignment="1">
      <alignment horizontal="center"/>
    </xf>
    <xf numFmtId="0" fontId="0" fillId="0" borderId="0" xfId="0" applyFont="1" applyAlignment="1">
      <alignment horizontal="center" vertical="center"/>
    </xf>
    <xf numFmtId="0" fontId="0" fillId="0" borderId="13" xfId="0" applyFont="1" applyBorder="1"/>
    <xf numFmtId="0" fontId="1" fillId="0" borderId="14" xfId="0" applyFont="1" applyBorder="1" applyAlignment="1"/>
    <xf numFmtId="0" fontId="1" fillId="0" borderId="3" xfId="0" applyFont="1" applyBorder="1" applyAlignment="1"/>
    <xf numFmtId="0" fontId="1" fillId="0" borderId="0" xfId="0" applyFont="1"/>
    <xf numFmtId="0" fontId="0" fillId="0" borderId="0" xfId="0" applyFont="1" applyFill="1" applyBorder="1" applyAlignment="1">
      <alignment horizontal="center"/>
    </xf>
    <xf numFmtId="0" fontId="1" fillId="0" borderId="0" xfId="0" applyFont="1" applyFill="1" applyBorder="1" applyAlignment="1"/>
    <xf numFmtId="0" fontId="12" fillId="0" borderId="11" xfId="0" applyFont="1" applyBorder="1"/>
    <xf numFmtId="0" fontId="12" fillId="2" borderId="6" xfId="0" applyFont="1" applyFill="1" applyBorder="1"/>
    <xf numFmtId="0" fontId="12" fillId="0" borderId="0" xfId="0" applyFont="1"/>
    <xf numFmtId="0" fontId="12" fillId="0" borderId="0" xfId="0" applyFont="1" applyFill="1" applyBorder="1" applyAlignment="1">
      <alignment horizontal="center"/>
    </xf>
    <xf numFmtId="0" fontId="12" fillId="0" borderId="0" xfId="0" applyFont="1" applyFill="1" applyBorder="1"/>
    <xf numFmtId="0" fontId="12" fillId="2" borderId="11" xfId="0" applyFont="1" applyFill="1" applyBorder="1"/>
    <xf numFmtId="0" fontId="12" fillId="0" borderId="12" xfId="0" applyFont="1" applyFill="1" applyBorder="1"/>
    <xf numFmtId="0" fontId="12" fillId="0" borderId="8" xfId="0" applyFont="1" applyFill="1" applyBorder="1"/>
    <xf numFmtId="0" fontId="1" fillId="4" borderId="14" xfId="0" applyFont="1" applyFill="1" applyBorder="1" applyAlignment="1">
      <alignment horizontal="center" vertical="center"/>
    </xf>
    <xf numFmtId="0" fontId="0" fillId="4" borderId="14" xfId="0" applyFont="1" applyFill="1" applyBorder="1"/>
    <xf numFmtId="0" fontId="0" fillId="4" borderId="22" xfId="0" applyFont="1" applyFill="1" applyBorder="1"/>
    <xf numFmtId="0" fontId="1" fillId="0" borderId="3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 vertical="center"/>
    </xf>
    <xf numFmtId="0" fontId="12" fillId="5" borderId="27" xfId="1" applyFont="1" applyFill="1" applyBorder="1" applyAlignment="1">
      <alignment horizontal="center" vertical="center"/>
    </xf>
    <xf numFmtId="0" fontId="3" fillId="6" borderId="28" xfId="1" applyFont="1" applyFill="1" applyBorder="1" applyAlignment="1">
      <alignment horizontal="center" vertical="center"/>
    </xf>
    <xf numFmtId="0" fontId="12" fillId="6" borderId="17" xfId="1" applyFont="1" applyFill="1" applyBorder="1" applyAlignment="1">
      <alignment horizontal="center" vertical="center"/>
    </xf>
    <xf numFmtId="0" fontId="3" fillId="0" borderId="0" xfId="1" applyFont="1" applyFill="1" applyBorder="1"/>
    <xf numFmtId="0" fontId="12" fillId="0" borderId="0" xfId="1" applyFont="1" applyFill="1" applyBorder="1" applyAlignment="1">
      <alignment horizontal="center" vertical="center"/>
    </xf>
    <xf numFmtId="49" fontId="12" fillId="0" borderId="0" xfId="1" applyNumberFormat="1" applyFont="1" applyFill="1" applyBorder="1" applyAlignment="1">
      <alignment horizontal="center" vertical="center"/>
    </xf>
    <xf numFmtId="0" fontId="4" fillId="0" borderId="0" xfId="1" applyFont="1"/>
    <xf numFmtId="2" fontId="9" fillId="0" borderId="29" xfId="2" applyNumberFormat="1" applyFont="1" applyFill="1" applyBorder="1" applyAlignment="1">
      <alignment horizontal="center" vertical="center"/>
    </xf>
    <xf numFmtId="2" fontId="10" fillId="0" borderId="23" xfId="2" applyNumberFormat="1" applyFont="1" applyFill="1" applyBorder="1" applyAlignment="1">
      <alignment horizontal="center" vertical="center"/>
    </xf>
    <xf numFmtId="2" fontId="10" fillId="0" borderId="29" xfId="2" applyNumberFormat="1" applyFont="1" applyFill="1" applyBorder="1" applyAlignment="1">
      <alignment horizontal="center" vertical="center"/>
    </xf>
    <xf numFmtId="2" fontId="7" fillId="0" borderId="0" xfId="2" applyNumberFormat="1"/>
    <xf numFmtId="0" fontId="9" fillId="0" borderId="1" xfId="2" applyFont="1" applyBorder="1" applyAlignment="1">
      <alignment horizontal="center" vertical="center"/>
    </xf>
    <xf numFmtId="2" fontId="9" fillId="0" borderId="1" xfId="2" applyNumberFormat="1" applyFont="1" applyBorder="1" applyAlignment="1">
      <alignment horizontal="center" vertical="center"/>
    </xf>
    <xf numFmtId="0" fontId="9" fillId="7" borderId="1" xfId="2" applyFont="1" applyFill="1" applyBorder="1" applyAlignment="1">
      <alignment horizontal="center" vertical="center"/>
    </xf>
    <xf numFmtId="2" fontId="9" fillId="7" borderId="1" xfId="2" applyNumberFormat="1" applyFont="1" applyFill="1" applyBorder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2" fontId="9" fillId="0" borderId="1" xfId="2" applyNumberFormat="1" applyFont="1" applyFill="1" applyBorder="1" applyAlignment="1">
      <alignment horizontal="center" vertical="center"/>
    </xf>
    <xf numFmtId="0" fontId="7" fillId="0" borderId="0" xfId="2" applyAlignment="1"/>
    <xf numFmtId="0" fontId="7" fillId="0" borderId="0" xfId="2" applyFill="1" applyAlignment="1"/>
    <xf numFmtId="14" fontId="7" fillId="0" borderId="1" xfId="2" applyNumberFormat="1" applyBorder="1" applyAlignment="1"/>
    <xf numFmtId="0" fontId="7" fillId="0" borderId="1" xfId="2" applyFont="1" applyBorder="1" applyAlignment="1">
      <alignment horizontal="center" vertical="center"/>
    </xf>
    <xf numFmtId="0" fontId="9" fillId="0" borderId="17" xfId="2" applyFont="1" applyBorder="1" applyAlignment="1">
      <alignment horizontal="center" vertical="center"/>
    </xf>
    <xf numFmtId="0" fontId="9" fillId="0" borderId="18" xfId="2" applyFont="1" applyBorder="1" applyAlignment="1">
      <alignment horizontal="center" vertical="center"/>
    </xf>
    <xf numFmtId="0" fontId="9" fillId="0" borderId="16" xfId="2" applyFont="1" applyBorder="1" applyAlignment="1">
      <alignment horizontal="center" vertical="center"/>
    </xf>
    <xf numFmtId="0" fontId="9" fillId="7" borderId="1" xfId="2" applyFont="1" applyFill="1" applyBorder="1" applyAlignment="1">
      <alignment horizontal="center" vertical="center"/>
    </xf>
    <xf numFmtId="2" fontId="9" fillId="7" borderId="1" xfId="2" applyNumberFormat="1" applyFont="1" applyFill="1" applyBorder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2" fontId="9" fillId="0" borderId="1" xfId="2" applyNumberFormat="1" applyFont="1" applyFill="1" applyBorder="1" applyAlignment="1">
      <alignment horizontal="center" vertical="center"/>
    </xf>
    <xf numFmtId="0" fontId="9" fillId="0" borderId="1" xfId="2" applyFont="1" applyBorder="1" applyAlignment="1">
      <alignment horizontal="center" vertical="center"/>
    </xf>
    <xf numFmtId="2" fontId="9" fillId="0" borderId="1" xfId="2" applyNumberFormat="1" applyFont="1" applyBorder="1" applyAlignment="1">
      <alignment horizontal="center" vertical="center"/>
    </xf>
    <xf numFmtId="0" fontId="7" fillId="0" borderId="17" xfId="2" applyFont="1" applyBorder="1" applyAlignment="1">
      <alignment horizontal="center" vertical="center"/>
    </xf>
    <xf numFmtId="0" fontId="7" fillId="0" borderId="18" xfId="2" applyFont="1" applyBorder="1" applyAlignment="1">
      <alignment horizontal="center" vertical="center"/>
    </xf>
    <xf numFmtId="0" fontId="7" fillId="0" borderId="16" xfId="2" applyFont="1" applyBorder="1" applyAlignment="1">
      <alignment horizontal="center" vertical="center"/>
    </xf>
    <xf numFmtId="2" fontId="7" fillId="11" borderId="25" xfId="2" applyNumberFormat="1" applyFill="1" applyBorder="1" applyAlignment="1">
      <alignment horizontal="center" vertical="center" shrinkToFit="1"/>
    </xf>
    <xf numFmtId="2" fontId="7" fillId="11" borderId="26" xfId="2" applyNumberFormat="1" applyFill="1" applyBorder="1" applyAlignment="1">
      <alignment horizontal="center" vertical="center" shrinkToFit="1"/>
    </xf>
    <xf numFmtId="2" fontId="7" fillId="11" borderId="25" xfId="2" applyNumberFormat="1" applyFill="1" applyBorder="1" applyAlignment="1">
      <alignment horizontal="center" vertical="center"/>
    </xf>
    <xf numFmtId="2" fontId="7" fillId="11" borderId="26" xfId="2" applyNumberFormat="1" applyFill="1" applyBorder="1" applyAlignment="1">
      <alignment horizontal="center" vertical="center"/>
    </xf>
    <xf numFmtId="0" fontId="13" fillId="0" borderId="0" xfId="1" applyFont="1" applyFill="1" applyBorder="1" applyAlignment="1">
      <alignment horizontal="center" wrapText="1"/>
    </xf>
    <xf numFmtId="0" fontId="13" fillId="0" borderId="0" xfId="1" applyFont="1" applyFill="1" applyBorder="1" applyAlignment="1">
      <alignment horizontal="center"/>
    </xf>
    <xf numFmtId="0" fontId="3" fillId="0" borderId="24" xfId="1" applyFont="1" applyBorder="1" applyAlignment="1">
      <alignment horizontal="center"/>
    </xf>
    <xf numFmtId="0" fontId="1" fillId="0" borderId="0" xfId="1" applyFont="1" applyFill="1" applyBorder="1" applyAlignment="1">
      <alignment horizont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HV 69/70 del vs K417N</a:t>
            </a:r>
          </a:p>
          <a:p>
            <a:pPr>
              <a:defRPr>
                <a:solidFill>
                  <a:sysClr val="windowText" lastClr="000000"/>
                </a:solidFill>
              </a:defRPr>
            </a:pPr>
            <a:r>
              <a:rPr lang="en-US">
                <a:solidFill>
                  <a:sysClr val="windowText" lastClr="000000"/>
                </a:solidFill>
              </a:rPr>
              <a:t>Frequency in Metro Plant influent (12/30-1/14)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4491783148902154"/>
          <c:y val="0.16245370370370371"/>
          <c:w val="0.80887388279480466"/>
          <c:h val="0.72088764946048411"/>
        </c:manualLayout>
      </c:layout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7"/>
            <c:spPr>
              <a:solidFill>
                <a:schemeClr val="tx1"/>
              </a:solidFill>
              <a:ln w="9525">
                <a:solidFill>
                  <a:schemeClr val="tx1"/>
                </a:solidFill>
              </a:ln>
              <a:effectLst/>
            </c:spPr>
          </c:marker>
          <c:trendline>
            <c:spPr>
              <a:ln w="3810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0.1963611111111111"/>
                  <c:y val="1.3444415933279549E-2"/>
                </c:manualLayout>
              </c:layout>
              <c:numFmt formatCode="General" sourceLinked="0"/>
              <c:spPr>
                <a:solidFill>
                  <a:schemeClr val="bg1"/>
                </a:solidFill>
                <a:ln>
                  <a:solidFill>
                    <a:schemeClr val="tx1"/>
                  </a:solidFill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'Results "Variant" samples (2)'!$I$2:$I$16</c:f>
              <c:numCache>
                <c:formatCode>0.00</c:formatCode>
                <c:ptCount val="15"/>
                <c:pt idx="0">
                  <c:v>0.80679634686366286</c:v>
                </c:pt>
                <c:pt idx="1">
                  <c:v>0.87766475824362244</c:v>
                </c:pt>
                <c:pt idx="2">
                  <c:v>0.86901880701477008</c:v>
                </c:pt>
                <c:pt idx="3">
                  <c:v>0.88697651681920975</c:v>
                </c:pt>
                <c:pt idx="4">
                  <c:v>0.89613158955392558</c:v>
                </c:pt>
                <c:pt idx="5">
                  <c:v>0.86830447264174082</c:v>
                </c:pt>
                <c:pt idx="6">
                  <c:v>0.94484281498387857</c:v>
                </c:pt>
                <c:pt idx="7">
                  <c:v>0.89996049513703225</c:v>
                </c:pt>
                <c:pt idx="8">
                  <c:v>0.95543530792605813</c:v>
                </c:pt>
                <c:pt idx="9">
                  <c:v>0.94121202739466725</c:v>
                </c:pt>
                <c:pt idx="10">
                  <c:v>0.96091600513256792</c:v>
                </c:pt>
                <c:pt idx="11">
                  <c:v>0.8848391414178568</c:v>
                </c:pt>
                <c:pt idx="12">
                  <c:v>0.93640554666313136</c:v>
                </c:pt>
                <c:pt idx="13">
                  <c:v>0.95347694160895746</c:v>
                </c:pt>
                <c:pt idx="14">
                  <c:v>0.94720017749828145</c:v>
                </c:pt>
              </c:numCache>
            </c:numRef>
          </c:xVal>
          <c:yVal>
            <c:numRef>
              <c:f>'Results "Variant" samples (2)'!$C$2:$C$16</c:f>
              <c:numCache>
                <c:formatCode>0.00</c:formatCode>
                <c:ptCount val="15"/>
                <c:pt idx="0">
                  <c:v>0.84756163528123751</c:v>
                </c:pt>
                <c:pt idx="1">
                  <c:v>0.90298564901888745</c:v>
                </c:pt>
                <c:pt idx="2">
                  <c:v>0.87836934321095539</c:v>
                </c:pt>
                <c:pt idx="3">
                  <c:v>0.91188829891321144</c:v>
                </c:pt>
                <c:pt idx="4">
                  <c:v>0.9221605994979899</c:v>
                </c:pt>
                <c:pt idx="5">
                  <c:v>0.88431309260511182</c:v>
                </c:pt>
                <c:pt idx="6">
                  <c:v>0.93825227985552484</c:v>
                </c:pt>
                <c:pt idx="7">
                  <c:v>0.91858601933416117</c:v>
                </c:pt>
                <c:pt idx="8">
                  <c:v>0.95770068228341521</c:v>
                </c:pt>
                <c:pt idx="9">
                  <c:v>0.93578859731502484</c:v>
                </c:pt>
                <c:pt idx="10">
                  <c:v>0.96885964028530625</c:v>
                </c:pt>
                <c:pt idx="11">
                  <c:v>0.88252736413057709</c:v>
                </c:pt>
                <c:pt idx="12">
                  <c:v>0.93832094755928463</c:v>
                </c:pt>
                <c:pt idx="13">
                  <c:v>0.95303058863382883</c:v>
                </c:pt>
                <c:pt idx="14">
                  <c:v>0.95609822310147119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82-4678-BE15-5BDB7D6237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1895167"/>
        <c:axId val="381889919"/>
      </c:scatterChart>
      <c:valAx>
        <c:axId val="3818951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</a:rPr>
                  <a:t>K417N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out"/>
        <c:minorTickMark val="none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1889919"/>
        <c:crosses val="autoZero"/>
        <c:crossBetween val="midCat"/>
      </c:valAx>
      <c:valAx>
        <c:axId val="381889919"/>
        <c:scaling>
          <c:orientation val="minMax"/>
          <c:max val="1"/>
          <c:min val="0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>
                    <a:solidFill>
                      <a:sysClr val="windowText" lastClr="000000"/>
                    </a:solidFill>
                  </a:rPr>
                  <a:t>HV 69/70 del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out"/>
        <c:minorTickMark val="none"/>
        <c:tickLblPos val="nextTo"/>
        <c:spPr>
          <a:noFill/>
          <a:ln w="254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1895167"/>
        <c:crosses val="autoZero"/>
        <c:crossBetween val="midCat"/>
        <c:majorUnit val="5.000000000000001E-2"/>
      </c:valAx>
      <c:spPr>
        <a:noFill/>
        <a:ln w="25400">
          <a:solidFill>
            <a:schemeClr val="tx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412748</xdr:colOff>
      <xdr:row>1</xdr:row>
      <xdr:rowOff>138793</xdr:rowOff>
    </xdr:from>
    <xdr:to>
      <xdr:col>15</xdr:col>
      <xdr:colOff>453571</xdr:colOff>
      <xdr:row>18</xdr:row>
      <xdr:rowOff>90714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9A0D231-ABE1-4862-9DE9-482BBEB411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520700</xdr:colOff>
      <xdr:row>36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C5564-09BA-8444-A1AD-2BD07CF66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903200" cy="7467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13</xdr:col>
      <xdr:colOff>266700</xdr:colOff>
      <xdr:row>56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CD9430-1A17-D242-93DF-F77B9F1E4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518400"/>
          <a:ext cx="10998200" cy="396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17</xdr:col>
      <xdr:colOff>622300</xdr:colOff>
      <xdr:row>92</xdr:row>
      <xdr:rowOff>101600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2665F2-C4AA-A84E-8CE5-C4DA98DFF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85600"/>
          <a:ext cx="14655800" cy="7010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17</xdr:col>
      <xdr:colOff>635000</xdr:colOff>
      <xdr:row>127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E37FD2-EE43-3041-AC06-30F1976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97600"/>
          <a:ext cx="14668500" cy="7023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18</xdr:col>
      <xdr:colOff>419100</xdr:colOff>
      <xdr:row>147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A0D2D0-1993-E743-9073-BD6B67FBE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6009600"/>
          <a:ext cx="15278100" cy="4013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B2:K226"/>
  <sheetViews>
    <sheetView showGridLines="0" topLeftCell="A73" zoomScale="80" zoomScaleNormal="80" workbookViewId="0">
      <selection activeCell="J27" sqref="J27:J28"/>
    </sheetView>
  </sheetViews>
  <sheetFormatPr defaultColWidth="10.875" defaultRowHeight="14.45"/>
  <cols>
    <col min="1" max="1" width="10.875" style="22"/>
    <col min="2" max="2" width="0" style="23" hidden="1" customWidth="1"/>
    <col min="3" max="3" width="27.875" style="23" customWidth="1"/>
    <col min="4" max="4" width="20.625" style="24" bestFit="1" customWidth="1"/>
    <col min="5" max="5" width="21.375" style="24" bestFit="1" customWidth="1"/>
    <col min="6" max="6" width="21.5" style="25" customWidth="1"/>
    <col min="7" max="7" width="25" style="25" customWidth="1"/>
    <col min="8" max="8" width="27.5" style="25" customWidth="1"/>
    <col min="9" max="9" width="20.125" style="26" customWidth="1"/>
    <col min="10" max="10" width="16" style="26" customWidth="1"/>
    <col min="11" max="16384" width="10.875" style="22"/>
  </cols>
  <sheetData>
    <row r="2" spans="2:11" ht="30" customHeight="1">
      <c r="B2" s="40" t="s">
        <v>0</v>
      </c>
      <c r="C2" s="40" t="s">
        <v>1</v>
      </c>
      <c r="D2" s="40" t="s">
        <v>2</v>
      </c>
      <c r="E2" s="40" t="s">
        <v>3</v>
      </c>
      <c r="F2" s="41" t="s">
        <v>4</v>
      </c>
      <c r="G2" s="41" t="s">
        <v>5</v>
      </c>
      <c r="H2" s="41" t="s">
        <v>6</v>
      </c>
      <c r="I2" s="42" t="s">
        <v>7</v>
      </c>
      <c r="J2" s="42" t="s">
        <v>8</v>
      </c>
    </row>
    <row r="3" spans="2:11">
      <c r="B3" s="186"/>
      <c r="C3" s="205">
        <v>12301</v>
      </c>
      <c r="D3" s="199"/>
      <c r="E3" s="186" t="s">
        <v>9</v>
      </c>
      <c r="F3" s="187">
        <v>220.85910644531199</v>
      </c>
      <c r="G3" s="187">
        <v>237.20388793945321</v>
      </c>
      <c r="H3" s="187">
        <v>204.57090759277361</v>
      </c>
      <c r="I3" s="200"/>
      <c r="J3" s="200"/>
    </row>
    <row r="4" spans="2:11">
      <c r="B4" s="186"/>
      <c r="C4" s="206"/>
      <c r="D4" s="199"/>
      <c r="E4" s="186" t="s">
        <v>10</v>
      </c>
      <c r="F4" s="187" t="s">
        <v>11</v>
      </c>
      <c r="G4" s="187" t="s">
        <v>11</v>
      </c>
      <c r="H4" s="187" t="s">
        <v>11</v>
      </c>
      <c r="I4" s="200"/>
      <c r="J4" s="200"/>
      <c r="K4" s="185"/>
    </row>
    <row r="5" spans="2:11" s="81" customFormat="1" ht="15" customHeight="1">
      <c r="B5" s="190"/>
      <c r="C5" s="206"/>
      <c r="D5" s="201" t="s">
        <v>12</v>
      </c>
      <c r="E5" s="190" t="s">
        <v>13</v>
      </c>
      <c r="F5" s="80">
        <v>178.40418701171879</v>
      </c>
      <c r="G5" s="183">
        <v>192.18283081054679</v>
      </c>
      <c r="H5" s="183">
        <v>164.6657714843752</v>
      </c>
      <c r="I5" s="202">
        <f>SUM(F5:F6)</f>
        <v>210.49110717773439</v>
      </c>
      <c r="J5" s="202">
        <f>F5/(F5+F6)</f>
        <v>0.84756163528123751</v>
      </c>
    </row>
    <row r="6" spans="2:11" s="81" customFormat="1" ht="15" customHeight="1">
      <c r="B6" s="190"/>
      <c r="C6" s="206"/>
      <c r="D6" s="201"/>
      <c r="E6" s="190" t="s">
        <v>14</v>
      </c>
      <c r="F6" s="80">
        <v>32.086920166015602</v>
      </c>
      <c r="G6" s="183">
        <v>37.880023956298842</v>
      </c>
      <c r="H6" s="183">
        <v>26.30094146728516</v>
      </c>
      <c r="I6" s="202"/>
      <c r="J6" s="202"/>
    </row>
    <row r="7" spans="2:11" s="81" customFormat="1" ht="15" customHeight="1">
      <c r="B7" s="190"/>
      <c r="C7" s="206"/>
      <c r="D7" s="201" t="s">
        <v>15</v>
      </c>
      <c r="E7" s="190" t="s">
        <v>16</v>
      </c>
      <c r="F7" s="80">
        <v>0.275238037109376</v>
      </c>
      <c r="G7" s="183">
        <v>1.3146820068359359</v>
      </c>
      <c r="H7" s="183">
        <v>1.155967358499764E-2</v>
      </c>
      <c r="I7" s="202">
        <f>SUM(F7:F8)</f>
        <v>33.419281005859375</v>
      </c>
      <c r="J7" s="202">
        <f>F7/(F7+F8)</f>
        <v>8.2359054062569065E-3</v>
      </c>
    </row>
    <row r="8" spans="2:11" s="81" customFormat="1" ht="15" customHeight="1">
      <c r="B8" s="190"/>
      <c r="C8" s="206"/>
      <c r="D8" s="201"/>
      <c r="E8" s="190" t="s">
        <v>17</v>
      </c>
      <c r="F8" s="80">
        <v>33.14404296875</v>
      </c>
      <c r="G8" s="183">
        <v>39.078018188476563</v>
      </c>
      <c r="H8" s="183">
        <v>27.21754264831544</v>
      </c>
      <c r="I8" s="202"/>
      <c r="J8" s="202"/>
    </row>
    <row r="9" spans="2:11" ht="15" hidden="1" customHeight="1">
      <c r="B9" s="186"/>
      <c r="C9" s="206"/>
      <c r="D9" s="199" t="s">
        <v>18</v>
      </c>
      <c r="E9" s="188" t="s">
        <v>19</v>
      </c>
      <c r="F9" s="58"/>
      <c r="G9" s="58"/>
      <c r="H9" s="58"/>
      <c r="I9" s="200">
        <f>SUM(F9:F10)</f>
        <v>0</v>
      </c>
      <c r="J9" s="200" t="e">
        <f>F9/(F9+F10)</f>
        <v>#DIV/0!</v>
      </c>
    </row>
    <row r="10" spans="2:11" ht="15" hidden="1" customHeight="1">
      <c r="B10" s="186"/>
      <c r="C10" s="206"/>
      <c r="D10" s="199"/>
      <c r="E10" s="188" t="s">
        <v>20</v>
      </c>
      <c r="F10" s="58"/>
      <c r="G10" s="58"/>
      <c r="H10" s="58"/>
      <c r="I10" s="200"/>
      <c r="J10" s="200"/>
    </row>
    <row r="11" spans="2:11" ht="15" hidden="1" customHeight="1">
      <c r="B11" s="186"/>
      <c r="C11" s="206"/>
      <c r="D11" s="199" t="s">
        <v>21</v>
      </c>
      <c r="E11" s="188" t="s">
        <v>22</v>
      </c>
      <c r="F11" s="189"/>
      <c r="G11" s="189"/>
      <c r="H11" s="189"/>
      <c r="I11" s="200">
        <f>SUM(F11:F12)</f>
        <v>0</v>
      </c>
      <c r="J11" s="200" t="e">
        <f>F11/(F11+F12)</f>
        <v>#DIV/0!</v>
      </c>
    </row>
    <row r="12" spans="2:11" ht="15" hidden="1" customHeight="1">
      <c r="B12" s="186"/>
      <c r="C12" s="206"/>
      <c r="D12" s="199"/>
      <c r="E12" s="188" t="s">
        <v>23</v>
      </c>
      <c r="F12" s="189"/>
      <c r="G12" s="189"/>
      <c r="H12" s="189"/>
      <c r="I12" s="200"/>
      <c r="J12" s="200"/>
    </row>
    <row r="13" spans="2:11">
      <c r="B13" s="46"/>
      <c r="C13" s="206"/>
      <c r="D13" s="203" t="s">
        <v>24</v>
      </c>
      <c r="E13" s="186" t="s">
        <v>25</v>
      </c>
      <c r="F13" s="187">
        <v>167.3499267578126</v>
      </c>
      <c r="G13" s="187">
        <v>180.5634918212892</v>
      </c>
      <c r="H13" s="187">
        <v>154.17337036132801</v>
      </c>
      <c r="I13" s="204">
        <f>SUM(F13:F14)</f>
        <v>207.42524108886721</v>
      </c>
      <c r="J13" s="204">
        <f>F13/(F13+F14)</f>
        <v>0.80679634686366286</v>
      </c>
    </row>
    <row r="14" spans="2:11">
      <c r="B14" s="186"/>
      <c r="C14" s="206"/>
      <c r="D14" s="203"/>
      <c r="E14" s="186" t="s">
        <v>26</v>
      </c>
      <c r="F14" s="187">
        <v>40.075314331054599</v>
      </c>
      <c r="G14" s="187">
        <v>46.493095397949197</v>
      </c>
      <c r="H14" s="187">
        <v>33.666275024414077</v>
      </c>
      <c r="I14" s="204"/>
      <c r="J14" s="204"/>
    </row>
    <row r="15" spans="2:11">
      <c r="B15" s="186"/>
      <c r="C15" s="206"/>
      <c r="D15" s="196" t="s">
        <v>27</v>
      </c>
      <c r="E15" s="186" t="s">
        <v>28</v>
      </c>
      <c r="F15" s="187">
        <v>16.498638916015619</v>
      </c>
      <c r="G15" s="187">
        <v>21.091348648071278</v>
      </c>
      <c r="H15" s="187">
        <v>12.62885093688964</v>
      </c>
      <c r="I15" s="204">
        <f>SUM(F15:F16)</f>
        <v>177.20984497070319</v>
      </c>
      <c r="J15" s="204">
        <f>F15/(F15+F16)</f>
        <v>9.3102270467779136E-2</v>
      </c>
    </row>
    <row r="16" spans="2:11">
      <c r="B16" s="186"/>
      <c r="C16" s="207"/>
      <c r="D16" s="198"/>
      <c r="E16" s="186" t="s">
        <v>29</v>
      </c>
      <c r="F16" s="187">
        <v>160.71120605468758</v>
      </c>
      <c r="G16" s="187">
        <v>173.970703125</v>
      </c>
      <c r="H16" s="187">
        <v>147.48896789550801</v>
      </c>
      <c r="I16" s="204"/>
      <c r="J16" s="204"/>
    </row>
    <row r="17" spans="2:10">
      <c r="B17" s="186"/>
      <c r="C17" s="196" t="s">
        <v>30</v>
      </c>
      <c r="D17" s="199"/>
      <c r="E17" s="186" t="s">
        <v>9</v>
      </c>
      <c r="F17" s="187">
        <v>427.56777343750002</v>
      </c>
      <c r="G17" s="187">
        <v>448.80670166015602</v>
      </c>
      <c r="H17" s="187">
        <v>406.42422485351602</v>
      </c>
      <c r="I17" s="200"/>
      <c r="J17" s="200"/>
    </row>
    <row r="18" spans="2:10">
      <c r="B18" s="186"/>
      <c r="C18" s="197"/>
      <c r="D18" s="199"/>
      <c r="E18" s="186" t="s">
        <v>10</v>
      </c>
      <c r="F18" s="187">
        <v>573.39545898437598</v>
      </c>
      <c r="G18" s="187">
        <v>598.53308105468795</v>
      </c>
      <c r="H18" s="187">
        <v>548.39135742187602</v>
      </c>
      <c r="I18" s="200"/>
      <c r="J18" s="200"/>
    </row>
    <row r="19" spans="2:10" s="81" customFormat="1" ht="15" customHeight="1">
      <c r="B19" s="190"/>
      <c r="C19" s="197"/>
      <c r="D19" s="201" t="s">
        <v>12</v>
      </c>
      <c r="E19" s="190" t="s">
        <v>13</v>
      </c>
      <c r="F19" s="80">
        <v>331.06904296875001</v>
      </c>
      <c r="G19" s="183">
        <v>349.56634521484358</v>
      </c>
      <c r="H19" s="183">
        <v>312.64416503906239</v>
      </c>
      <c r="I19" s="202">
        <f>SUM(F19:F20)</f>
        <v>366.63821105957038</v>
      </c>
      <c r="J19" s="202">
        <f>F19/(F19+F20)</f>
        <v>0.90298564901888745</v>
      </c>
    </row>
    <row r="20" spans="2:10" s="81" customFormat="1" ht="15" customHeight="1">
      <c r="B20" s="190"/>
      <c r="C20" s="197"/>
      <c r="D20" s="201"/>
      <c r="E20" s="190" t="s">
        <v>14</v>
      </c>
      <c r="F20" s="80">
        <v>35.569168090820398</v>
      </c>
      <c r="G20" s="183">
        <v>41.529159545898402</v>
      </c>
      <c r="H20" s="183">
        <v>29.616716384887681</v>
      </c>
      <c r="I20" s="202"/>
      <c r="J20" s="202"/>
    </row>
    <row r="21" spans="2:10" s="81" customFormat="1" ht="15" customHeight="1">
      <c r="B21" s="190"/>
      <c r="C21" s="197"/>
      <c r="D21" s="201" t="s">
        <v>15</v>
      </c>
      <c r="E21" s="190" t="s">
        <v>16</v>
      </c>
      <c r="F21" s="80">
        <v>0.265306973457336</v>
      </c>
      <c r="G21" s="183">
        <v>1.2672410011291519</v>
      </c>
      <c r="H21" s="183">
        <v>1.1142591945827E-2</v>
      </c>
      <c r="I21" s="202">
        <f>SUM(F21:F22)</f>
        <v>42.102755093574537</v>
      </c>
      <c r="J21" s="202">
        <f>F21/(F21+F22)</f>
        <v>6.30141597308024E-3</v>
      </c>
    </row>
    <row r="22" spans="2:10" s="81" customFormat="1" ht="15" customHeight="1">
      <c r="B22" s="190"/>
      <c r="C22" s="197"/>
      <c r="D22" s="201"/>
      <c r="E22" s="190" t="s">
        <v>17</v>
      </c>
      <c r="F22" s="80">
        <v>41.837448120117202</v>
      </c>
      <c r="G22" s="183">
        <v>48.386444091796797</v>
      </c>
      <c r="H22" s="183">
        <v>35.297546386718757</v>
      </c>
      <c r="I22" s="202"/>
      <c r="J22" s="202"/>
    </row>
    <row r="23" spans="2:10" ht="15" hidden="1" customHeight="1">
      <c r="B23" s="186"/>
      <c r="C23" s="197"/>
      <c r="D23" s="199" t="s">
        <v>18</v>
      </c>
      <c r="E23" s="188" t="s">
        <v>19</v>
      </c>
      <c r="F23" s="58"/>
      <c r="G23" s="58"/>
      <c r="H23" s="58"/>
      <c r="I23" s="200">
        <f>SUM(F23:F24)</f>
        <v>0</v>
      </c>
      <c r="J23" s="200" t="e">
        <f>F23/(F23+F24)</f>
        <v>#DIV/0!</v>
      </c>
    </row>
    <row r="24" spans="2:10" ht="15" hidden="1" customHeight="1">
      <c r="B24" s="186"/>
      <c r="C24" s="197"/>
      <c r="D24" s="199"/>
      <c r="E24" s="188" t="s">
        <v>20</v>
      </c>
      <c r="F24" s="58"/>
      <c r="G24" s="58"/>
      <c r="H24" s="58"/>
      <c r="I24" s="200"/>
      <c r="J24" s="200"/>
    </row>
    <row r="25" spans="2:10" ht="15" hidden="1" customHeight="1">
      <c r="B25" s="186"/>
      <c r="C25" s="197"/>
      <c r="D25" s="199" t="s">
        <v>21</v>
      </c>
      <c r="E25" s="188" t="s">
        <v>22</v>
      </c>
      <c r="F25" s="189"/>
      <c r="G25" s="189"/>
      <c r="H25" s="189"/>
      <c r="I25" s="200">
        <f>SUM(F25:F26)</f>
        <v>0</v>
      </c>
      <c r="J25" s="200" t="e">
        <f>F25/(F25+F26)</f>
        <v>#DIV/0!</v>
      </c>
    </row>
    <row r="26" spans="2:10" ht="15" hidden="1" customHeight="1">
      <c r="B26" s="186"/>
      <c r="C26" s="197"/>
      <c r="D26" s="199"/>
      <c r="E26" s="188" t="s">
        <v>23</v>
      </c>
      <c r="F26" s="189"/>
      <c r="G26" s="189"/>
      <c r="H26" s="189"/>
      <c r="I26" s="200"/>
      <c r="J26" s="200"/>
    </row>
    <row r="27" spans="2:10" ht="15" customHeight="1">
      <c r="B27" s="186"/>
      <c r="C27" s="197"/>
      <c r="D27" s="203" t="s">
        <v>24</v>
      </c>
      <c r="E27" s="186" t="s">
        <v>25</v>
      </c>
      <c r="F27" s="187">
        <v>368.215185546876</v>
      </c>
      <c r="G27" s="187">
        <v>387.8816833496092</v>
      </c>
      <c r="H27" s="187">
        <v>348.63055419921881</v>
      </c>
      <c r="I27" s="204">
        <f>SUM(F27:F28)</f>
        <v>419.53967285156358</v>
      </c>
      <c r="J27" s="204">
        <f>F27/(F27+F28)</f>
        <v>0.87766475824362244</v>
      </c>
    </row>
    <row r="28" spans="2:10" ht="15" customHeight="1">
      <c r="B28" s="186"/>
      <c r="C28" s="197"/>
      <c r="D28" s="203"/>
      <c r="E28" s="186" t="s">
        <v>26</v>
      </c>
      <c r="F28" s="187">
        <v>51.324487304687601</v>
      </c>
      <c r="G28" s="187">
        <v>58.533870697021598</v>
      </c>
      <c r="H28" s="187">
        <v>44.126129150390803</v>
      </c>
      <c r="I28" s="204"/>
      <c r="J28" s="204"/>
    </row>
    <row r="29" spans="2:10">
      <c r="B29" s="46"/>
      <c r="C29" s="197"/>
      <c r="D29" s="196" t="s">
        <v>27</v>
      </c>
      <c r="E29" s="186" t="s">
        <v>28</v>
      </c>
      <c r="F29" s="187">
        <v>22.2925109863282</v>
      </c>
      <c r="G29" s="187">
        <v>27.671537399291999</v>
      </c>
      <c r="H29" s="187">
        <v>17.66348838806152</v>
      </c>
      <c r="I29" s="204">
        <f>SUM(F29:F30)</f>
        <v>330.22197875976616</v>
      </c>
      <c r="J29" s="204">
        <f>F29/(F29+F30)</f>
        <v>6.7507653700257853E-2</v>
      </c>
    </row>
    <row r="30" spans="2:10">
      <c r="B30" s="46"/>
      <c r="C30" s="198"/>
      <c r="D30" s="198"/>
      <c r="E30" s="186" t="s">
        <v>29</v>
      </c>
      <c r="F30" s="187">
        <v>307.92946777343798</v>
      </c>
      <c r="G30" s="187">
        <v>326.75787353515642</v>
      </c>
      <c r="H30" s="187">
        <v>289.1761169433592</v>
      </c>
      <c r="I30" s="204"/>
      <c r="J30" s="204"/>
    </row>
    <row r="31" spans="2:10">
      <c r="B31" s="46"/>
      <c r="C31" s="196" t="s">
        <v>31</v>
      </c>
      <c r="D31" s="199"/>
      <c r="E31" s="186" t="s">
        <v>9</v>
      </c>
      <c r="F31" s="187">
        <v>237.17312011718801</v>
      </c>
      <c r="G31" s="187">
        <v>253.06236267089841</v>
      </c>
      <c r="H31" s="187">
        <v>221.3373107910156</v>
      </c>
      <c r="I31" s="200"/>
      <c r="J31" s="200"/>
    </row>
    <row r="32" spans="2:10">
      <c r="B32" s="46"/>
      <c r="C32" s="197"/>
      <c r="D32" s="199"/>
      <c r="E32" s="186" t="s">
        <v>10</v>
      </c>
      <c r="F32" s="187">
        <v>329.37070312499998</v>
      </c>
      <c r="G32" s="187">
        <v>349.06896972656239</v>
      </c>
      <c r="H32" s="187">
        <v>309.75457763671881</v>
      </c>
      <c r="I32" s="200"/>
      <c r="J32" s="200"/>
    </row>
    <row r="33" spans="2:10" s="81" customFormat="1" ht="15" customHeight="1">
      <c r="B33" s="190"/>
      <c r="C33" s="197"/>
      <c r="D33" s="201" t="s">
        <v>12</v>
      </c>
      <c r="E33" s="190" t="s">
        <v>13</v>
      </c>
      <c r="F33" s="80">
        <v>189.27502441406259</v>
      </c>
      <c r="G33" s="183">
        <v>203.0835113525392</v>
      </c>
      <c r="H33" s="183">
        <v>175.5069274902344</v>
      </c>
      <c r="I33" s="202">
        <f>SUM(F33:F34)</f>
        <v>215.48455200195318</v>
      </c>
      <c r="J33" s="202">
        <f>F33/(F33+F34)</f>
        <v>0.87836934321095539</v>
      </c>
    </row>
    <row r="34" spans="2:10" s="81" customFormat="1" ht="15" customHeight="1">
      <c r="B34" s="190"/>
      <c r="C34" s="197"/>
      <c r="D34" s="201"/>
      <c r="E34" s="190" t="s">
        <v>14</v>
      </c>
      <c r="F34" s="80">
        <v>26.209527587890602</v>
      </c>
      <c r="G34" s="183">
        <v>31.298736572265639</v>
      </c>
      <c r="H34" s="183">
        <v>21.12581062316896</v>
      </c>
      <c r="I34" s="202"/>
      <c r="J34" s="202"/>
    </row>
    <row r="35" spans="2:10" s="81" customFormat="1" ht="15" customHeight="1">
      <c r="B35" s="190"/>
      <c r="C35" s="197"/>
      <c r="D35" s="201" t="s">
        <v>15</v>
      </c>
      <c r="E35" s="190" t="s">
        <v>16</v>
      </c>
      <c r="F35" s="80">
        <v>0.28119161128997799</v>
      </c>
      <c r="G35" s="183">
        <v>1.343122720718384</v>
      </c>
      <c r="H35" s="183">
        <v>1.180970948189496E-2</v>
      </c>
      <c r="I35" s="202">
        <f>SUM(F35:F36)</f>
        <v>32.162646079063379</v>
      </c>
      <c r="J35" s="202">
        <f>F35/(F35+F36)</f>
        <v>8.7428009063291196E-3</v>
      </c>
    </row>
    <row r="36" spans="2:10" s="81" customFormat="1" ht="15" customHeight="1">
      <c r="B36" s="190"/>
      <c r="C36" s="197"/>
      <c r="D36" s="201"/>
      <c r="E36" s="190" t="s">
        <v>17</v>
      </c>
      <c r="F36" s="80">
        <v>31.881454467773398</v>
      </c>
      <c r="G36" s="183">
        <v>37.763484954833999</v>
      </c>
      <c r="H36" s="183">
        <v>26.006769180297841</v>
      </c>
      <c r="I36" s="202"/>
      <c r="J36" s="202"/>
    </row>
    <row r="37" spans="2:10" ht="15" hidden="1" customHeight="1">
      <c r="B37" s="46"/>
      <c r="C37" s="197"/>
      <c r="D37" s="199" t="s">
        <v>18</v>
      </c>
      <c r="E37" s="188" t="s">
        <v>19</v>
      </c>
      <c r="F37" s="58"/>
      <c r="G37" s="58"/>
      <c r="H37" s="58"/>
      <c r="I37" s="200">
        <f>SUM(F37:F38)</f>
        <v>0</v>
      </c>
      <c r="J37" s="200" t="e">
        <f>F37/(F37+F38)</f>
        <v>#DIV/0!</v>
      </c>
    </row>
    <row r="38" spans="2:10" ht="15" hidden="1" customHeight="1">
      <c r="B38" s="46"/>
      <c r="C38" s="197"/>
      <c r="D38" s="199"/>
      <c r="E38" s="188" t="s">
        <v>20</v>
      </c>
      <c r="F38" s="58"/>
      <c r="G38" s="58"/>
      <c r="H38" s="58"/>
      <c r="I38" s="200"/>
      <c r="J38" s="200"/>
    </row>
    <row r="39" spans="2:10" ht="15" hidden="1" customHeight="1">
      <c r="B39" s="186"/>
      <c r="C39" s="197"/>
      <c r="D39" s="199" t="s">
        <v>21</v>
      </c>
      <c r="E39" s="188" t="s">
        <v>22</v>
      </c>
      <c r="F39" s="189"/>
      <c r="G39" s="189"/>
      <c r="H39" s="189"/>
      <c r="I39" s="200">
        <f>SUM(F39:F40)</f>
        <v>0</v>
      </c>
      <c r="J39" s="200" t="e">
        <f>F39/(F39+F40)</f>
        <v>#DIV/0!</v>
      </c>
    </row>
    <row r="40" spans="2:10" ht="15" hidden="1" customHeight="1">
      <c r="B40" s="186"/>
      <c r="C40" s="197"/>
      <c r="D40" s="199"/>
      <c r="E40" s="188" t="s">
        <v>23</v>
      </c>
      <c r="F40" s="189"/>
      <c r="G40" s="189"/>
      <c r="H40" s="189"/>
      <c r="I40" s="200"/>
      <c r="J40" s="200"/>
    </row>
    <row r="41" spans="2:10" ht="15" customHeight="1">
      <c r="B41" s="186"/>
      <c r="C41" s="197"/>
      <c r="D41" s="203" t="s">
        <v>24</v>
      </c>
      <c r="E41" s="186" t="s">
        <v>25</v>
      </c>
      <c r="F41" s="187">
        <v>214.478344726562</v>
      </c>
      <c r="G41" s="187">
        <v>229.3009490966796</v>
      </c>
      <c r="H41" s="187">
        <v>199.7023162841796</v>
      </c>
      <c r="I41" s="204">
        <f>SUM(F41:F42)</f>
        <v>246.8051818847652</v>
      </c>
      <c r="J41" s="204">
        <f>F41/(F41+F42)</f>
        <v>0.86901880701477008</v>
      </c>
    </row>
    <row r="42" spans="2:10" ht="15" customHeight="1">
      <c r="B42" s="186"/>
      <c r="C42" s="197"/>
      <c r="D42" s="203"/>
      <c r="E42" s="186" t="s">
        <v>26</v>
      </c>
      <c r="F42" s="187">
        <v>32.326837158203197</v>
      </c>
      <c r="G42" s="187">
        <v>38.020236968994162</v>
      </c>
      <c r="H42" s="187">
        <v>26.6403102874756</v>
      </c>
      <c r="I42" s="204"/>
      <c r="J42" s="204"/>
    </row>
    <row r="43" spans="2:10">
      <c r="B43" s="186"/>
      <c r="C43" s="197"/>
      <c r="D43" s="196" t="s">
        <v>27</v>
      </c>
      <c r="E43" s="186" t="s">
        <v>28</v>
      </c>
      <c r="F43" s="187">
        <v>14.394474792480461</v>
      </c>
      <c r="G43" s="187">
        <v>18.685344696044918</v>
      </c>
      <c r="H43" s="187">
        <v>10.81887531280516</v>
      </c>
      <c r="I43" s="204">
        <f>SUM(F43:F44)</f>
        <v>199.29423065185546</v>
      </c>
      <c r="J43" s="204">
        <f>F43/(F43+F44)</f>
        <v>7.2227252868277886E-2</v>
      </c>
    </row>
    <row r="44" spans="2:10">
      <c r="B44" s="186"/>
      <c r="C44" s="198"/>
      <c r="D44" s="198"/>
      <c r="E44" s="186" t="s">
        <v>29</v>
      </c>
      <c r="F44" s="187">
        <v>184.89975585937501</v>
      </c>
      <c r="G44" s="187">
        <v>199.0714416503908</v>
      </c>
      <c r="H44" s="187">
        <v>170.7705841064452</v>
      </c>
      <c r="I44" s="204"/>
      <c r="J44" s="204"/>
    </row>
    <row r="45" spans="2:10">
      <c r="B45" s="186"/>
      <c r="C45" s="196" t="s">
        <v>32</v>
      </c>
      <c r="D45" s="199"/>
      <c r="E45" s="186" t="s">
        <v>9</v>
      </c>
      <c r="F45" s="187">
        <v>203.77850341796801</v>
      </c>
      <c r="G45" s="187">
        <v>217.95751953125</v>
      </c>
      <c r="H45" s="187">
        <v>189.6420745849608</v>
      </c>
      <c r="I45" s="200"/>
      <c r="J45" s="200"/>
    </row>
    <row r="46" spans="2:10">
      <c r="B46" s="186"/>
      <c r="C46" s="197"/>
      <c r="D46" s="199"/>
      <c r="E46" s="186" t="s">
        <v>10</v>
      </c>
      <c r="F46" s="187">
        <v>288.17604980468798</v>
      </c>
      <c r="G46" s="187">
        <v>306.02062988281239</v>
      </c>
      <c r="H46" s="187">
        <v>270.39889526367199</v>
      </c>
      <c r="I46" s="200"/>
      <c r="J46" s="200"/>
    </row>
    <row r="47" spans="2:10" s="81" customFormat="1" ht="15" customHeight="1">
      <c r="B47" s="190"/>
      <c r="C47" s="197"/>
      <c r="D47" s="201" t="s">
        <v>12</v>
      </c>
      <c r="E47" s="190" t="s">
        <v>13</v>
      </c>
      <c r="F47" s="80">
        <v>162.40635986328121</v>
      </c>
      <c r="G47" s="183">
        <v>175.51904296875</v>
      </c>
      <c r="H47" s="183">
        <v>149.33010864257801</v>
      </c>
      <c r="I47" s="202">
        <f>SUM(F47:F48)</f>
        <v>178.09896240234372</v>
      </c>
      <c r="J47" s="202">
        <f>F47/(F47+F48)</f>
        <v>0.91188829891321144</v>
      </c>
    </row>
    <row r="48" spans="2:10" s="81" customFormat="1" ht="15" customHeight="1">
      <c r="B48" s="190"/>
      <c r="C48" s="197"/>
      <c r="D48" s="201"/>
      <c r="E48" s="190" t="s">
        <v>14</v>
      </c>
      <c r="F48" s="80">
        <v>15.6926025390625</v>
      </c>
      <c r="G48" s="183">
        <v>20.101350784301761</v>
      </c>
      <c r="H48" s="183">
        <v>11.98307323455812</v>
      </c>
      <c r="I48" s="202"/>
      <c r="J48" s="202"/>
    </row>
    <row r="49" spans="2:10" s="81" customFormat="1" ht="15" customHeight="1">
      <c r="B49" s="190"/>
      <c r="C49" s="197"/>
      <c r="D49" s="201" t="s">
        <v>15</v>
      </c>
      <c r="E49" s="190" t="s">
        <v>16</v>
      </c>
      <c r="F49" s="80">
        <v>0</v>
      </c>
      <c r="G49" s="183">
        <v>0.83289450407027998</v>
      </c>
      <c r="H49" s="183">
        <v>0</v>
      </c>
      <c r="I49" s="202">
        <f>SUM(F49:F50)</f>
        <v>20.336241149902399</v>
      </c>
      <c r="J49" s="202">
        <f>F49/(F49+F50)</f>
        <v>0</v>
      </c>
    </row>
    <row r="50" spans="2:10" s="81" customFormat="1" ht="15" customHeight="1">
      <c r="B50" s="190"/>
      <c r="C50" s="197"/>
      <c r="D50" s="201"/>
      <c r="E50" s="190" t="s">
        <v>17</v>
      </c>
      <c r="F50" s="80">
        <v>20.336241149902399</v>
      </c>
      <c r="G50" s="183">
        <v>25.3845920562744</v>
      </c>
      <c r="H50" s="183">
        <v>16.008964538574201</v>
      </c>
      <c r="I50" s="202"/>
      <c r="J50" s="202"/>
    </row>
    <row r="51" spans="2:10" ht="15" hidden="1" customHeight="1">
      <c r="B51" s="186"/>
      <c r="C51" s="197"/>
      <c r="D51" s="199" t="s">
        <v>18</v>
      </c>
      <c r="E51" s="188" t="s">
        <v>19</v>
      </c>
      <c r="F51" s="58"/>
      <c r="G51" s="58"/>
      <c r="H51" s="58"/>
      <c r="I51" s="200">
        <f>SUM(F51:F52)</f>
        <v>0</v>
      </c>
      <c r="J51" s="200" t="e">
        <f>F51/(F51+F52)</f>
        <v>#DIV/0!</v>
      </c>
    </row>
    <row r="52" spans="2:10" ht="15" hidden="1" customHeight="1">
      <c r="B52" s="186"/>
      <c r="C52" s="197"/>
      <c r="D52" s="199"/>
      <c r="E52" s="188" t="s">
        <v>20</v>
      </c>
      <c r="F52" s="58"/>
      <c r="G52" s="58"/>
      <c r="H52" s="58"/>
      <c r="I52" s="200"/>
      <c r="J52" s="200"/>
    </row>
    <row r="53" spans="2:10" ht="15" hidden="1" customHeight="1">
      <c r="B53" s="186"/>
      <c r="C53" s="197"/>
      <c r="D53" s="199" t="s">
        <v>21</v>
      </c>
      <c r="E53" s="188" t="s">
        <v>22</v>
      </c>
      <c r="F53" s="189"/>
      <c r="G53" s="189"/>
      <c r="H53" s="189"/>
      <c r="I53" s="200">
        <f>SUM(F53:F54)</f>
        <v>0</v>
      </c>
      <c r="J53" s="200" t="e">
        <f>F53/(F53+F54)</f>
        <v>#DIV/0!</v>
      </c>
    </row>
    <row r="54" spans="2:10" ht="15" hidden="1" customHeight="1">
      <c r="B54" s="186"/>
      <c r="C54" s="197"/>
      <c r="D54" s="199"/>
      <c r="E54" s="188" t="s">
        <v>23</v>
      </c>
      <c r="F54" s="189"/>
      <c r="G54" s="189"/>
      <c r="H54" s="189"/>
      <c r="I54" s="200"/>
      <c r="J54" s="200"/>
    </row>
    <row r="55" spans="2:10" ht="15" customHeight="1">
      <c r="B55" s="186"/>
      <c r="C55" s="197"/>
      <c r="D55" s="203" t="s">
        <v>24</v>
      </c>
      <c r="E55" s="186" t="s">
        <v>25</v>
      </c>
      <c r="F55" s="187">
        <v>178.3032348632812</v>
      </c>
      <c r="G55" s="187">
        <v>192.21498107910159</v>
      </c>
      <c r="H55" s="187">
        <v>164.4325256347656</v>
      </c>
      <c r="I55" s="204">
        <f>SUM(F55:F56)</f>
        <v>201.02362518310539</v>
      </c>
      <c r="J55" s="204">
        <f>F55/(F55+F56)</f>
        <v>0.88697651681920975</v>
      </c>
    </row>
    <row r="56" spans="2:10" ht="15" customHeight="1">
      <c r="B56" s="186"/>
      <c r="C56" s="197"/>
      <c r="D56" s="203"/>
      <c r="E56" s="186" t="s">
        <v>26</v>
      </c>
      <c r="F56" s="187">
        <v>22.720390319824197</v>
      </c>
      <c r="G56" s="187">
        <v>28.02058219909668</v>
      </c>
      <c r="H56" s="187">
        <v>18.137836456298839</v>
      </c>
      <c r="I56" s="204"/>
      <c r="J56" s="204"/>
    </row>
    <row r="57" spans="2:10">
      <c r="B57" s="186"/>
      <c r="C57" s="197"/>
      <c r="D57" s="196" t="s">
        <v>27</v>
      </c>
      <c r="E57" s="186" t="s">
        <v>28</v>
      </c>
      <c r="F57" s="187">
        <v>11.672045898437499</v>
      </c>
      <c r="G57" s="187">
        <v>15.8649559020996</v>
      </c>
      <c r="H57" s="187">
        <v>8.2939548492431605</v>
      </c>
      <c r="I57" s="204">
        <f>SUM(F57:F58)</f>
        <v>177.12274169921869</v>
      </c>
      <c r="J57" s="204">
        <f>F57/(F57+F58)</f>
        <v>6.5898064734445025E-2</v>
      </c>
    </row>
    <row r="58" spans="2:10">
      <c r="B58" s="186"/>
      <c r="C58" s="198"/>
      <c r="D58" s="198"/>
      <c r="E58" s="186" t="s">
        <v>29</v>
      </c>
      <c r="F58" s="187">
        <v>165.4506958007812</v>
      </c>
      <c r="G58" s="187">
        <v>179.74891662597639</v>
      </c>
      <c r="H58" s="187">
        <v>151.19580078125</v>
      </c>
      <c r="I58" s="204"/>
      <c r="J58" s="204"/>
    </row>
    <row r="59" spans="2:10">
      <c r="B59" s="186"/>
      <c r="C59" s="196" t="s">
        <v>33</v>
      </c>
      <c r="D59" s="199"/>
      <c r="E59" s="186" t="s">
        <v>9</v>
      </c>
      <c r="F59" s="187">
        <v>238.20456542968799</v>
      </c>
      <c r="G59" s="187">
        <v>254.6192321777344</v>
      </c>
      <c r="H59" s="187">
        <v>221.84698486328119</v>
      </c>
      <c r="I59" s="200"/>
      <c r="J59" s="200"/>
    </row>
    <row r="60" spans="2:10">
      <c r="B60" s="186"/>
      <c r="C60" s="197"/>
      <c r="D60" s="199"/>
      <c r="E60" s="186" t="s">
        <v>10</v>
      </c>
      <c r="F60" s="187">
        <v>302.64938964843799</v>
      </c>
      <c r="G60" s="187">
        <v>321.16317749023438</v>
      </c>
      <c r="H60" s="187">
        <v>284.2081604003908</v>
      </c>
      <c r="I60" s="200"/>
      <c r="J60" s="200"/>
    </row>
    <row r="61" spans="2:10" s="81" customFormat="1" ht="15" customHeight="1">
      <c r="B61" s="190"/>
      <c r="C61" s="197"/>
      <c r="D61" s="201" t="s">
        <v>12</v>
      </c>
      <c r="E61" s="190" t="s">
        <v>13</v>
      </c>
      <c r="F61" s="80">
        <v>175.52697753906259</v>
      </c>
      <c r="G61" s="183">
        <v>189.66485595703119</v>
      </c>
      <c r="H61" s="183">
        <v>161.43144226074199</v>
      </c>
      <c r="I61" s="202">
        <f>SUM(F61:F62)</f>
        <v>190.34317626953134</v>
      </c>
      <c r="J61" s="202">
        <f>F61/(F61+F62)</f>
        <v>0.9221605994979899</v>
      </c>
    </row>
    <row r="62" spans="2:10" s="81" customFormat="1" ht="15" customHeight="1">
      <c r="B62" s="190"/>
      <c r="C62" s="197"/>
      <c r="D62" s="201"/>
      <c r="E62" s="190" t="s">
        <v>14</v>
      </c>
      <c r="F62" s="80">
        <v>14.816198730468761</v>
      </c>
      <c r="G62" s="183">
        <v>19.280073165893558</v>
      </c>
      <c r="H62" s="183">
        <v>11.103122711181641</v>
      </c>
      <c r="I62" s="202"/>
      <c r="J62" s="202"/>
    </row>
    <row r="63" spans="2:10" s="81" customFormat="1" ht="15" customHeight="1">
      <c r="B63" s="190"/>
      <c r="C63" s="197"/>
      <c r="D63" s="201" t="s">
        <v>15</v>
      </c>
      <c r="E63" s="190" t="s">
        <v>16</v>
      </c>
      <c r="F63" s="80">
        <v>0.271396660804748</v>
      </c>
      <c r="G63" s="183">
        <v>1.296331524848936</v>
      </c>
      <c r="H63" s="183">
        <v>1.1398345232009881E-2</v>
      </c>
      <c r="I63" s="202">
        <f>SUM(F63:F64)</f>
        <v>21.487477898597746</v>
      </c>
      <c r="J63" s="202">
        <f>F63/(F63+F64)</f>
        <v>1.2630456775127578E-2</v>
      </c>
    </row>
    <row r="64" spans="2:10" s="81" customFormat="1" ht="15" customHeight="1">
      <c r="B64" s="190"/>
      <c r="C64" s="197"/>
      <c r="D64" s="201"/>
      <c r="E64" s="190" t="s">
        <v>17</v>
      </c>
      <c r="F64" s="80">
        <v>21.216081237792999</v>
      </c>
      <c r="G64" s="183">
        <v>26.299282073974599</v>
      </c>
      <c r="H64" s="183">
        <v>16.837196350097638</v>
      </c>
      <c r="I64" s="202"/>
      <c r="J64" s="202"/>
    </row>
    <row r="65" spans="2:10" ht="15" hidden="1" customHeight="1">
      <c r="B65" s="186"/>
      <c r="C65" s="197"/>
      <c r="D65" s="199" t="s">
        <v>18</v>
      </c>
      <c r="E65" s="188" t="s">
        <v>19</v>
      </c>
      <c r="F65" s="58"/>
      <c r="G65" s="58"/>
      <c r="H65" s="58"/>
      <c r="I65" s="200">
        <f>SUM(F65:F66)</f>
        <v>0</v>
      </c>
      <c r="J65" s="200" t="e">
        <f>F65/(F65+F66)</f>
        <v>#DIV/0!</v>
      </c>
    </row>
    <row r="66" spans="2:10" ht="15" hidden="1" customHeight="1">
      <c r="B66" s="186"/>
      <c r="C66" s="197"/>
      <c r="D66" s="199"/>
      <c r="E66" s="188" t="s">
        <v>20</v>
      </c>
      <c r="F66" s="58"/>
      <c r="G66" s="58"/>
      <c r="H66" s="58"/>
      <c r="I66" s="200"/>
      <c r="J66" s="200"/>
    </row>
    <row r="67" spans="2:10" ht="15" hidden="1" customHeight="1">
      <c r="B67" s="186"/>
      <c r="C67" s="197"/>
      <c r="D67" s="199" t="s">
        <v>21</v>
      </c>
      <c r="E67" s="188" t="s">
        <v>22</v>
      </c>
      <c r="F67" s="189"/>
      <c r="G67" s="189"/>
      <c r="H67" s="189"/>
      <c r="I67" s="200">
        <f>SUM(F67:F68)</f>
        <v>0</v>
      </c>
      <c r="J67" s="200" t="e">
        <f>F67/(F67+F68)</f>
        <v>#DIV/0!</v>
      </c>
    </row>
    <row r="68" spans="2:10" ht="15" hidden="1" customHeight="1">
      <c r="B68" s="186"/>
      <c r="C68" s="197"/>
      <c r="D68" s="199"/>
      <c r="E68" s="188" t="s">
        <v>23</v>
      </c>
      <c r="F68" s="189"/>
      <c r="G68" s="189"/>
      <c r="H68" s="189"/>
      <c r="I68" s="200"/>
      <c r="J68" s="200"/>
    </row>
    <row r="69" spans="2:10" ht="15" customHeight="1">
      <c r="B69" s="186"/>
      <c r="C69" s="197"/>
      <c r="D69" s="203" t="s">
        <v>24</v>
      </c>
      <c r="E69" s="186" t="s">
        <v>25</v>
      </c>
      <c r="F69" s="187">
        <v>209.95839843749999</v>
      </c>
      <c r="G69" s="187">
        <v>225.15295410156239</v>
      </c>
      <c r="H69" s="187">
        <v>194.81278991699199</v>
      </c>
      <c r="I69" s="204">
        <f>SUM(F69:F70)</f>
        <v>234.2941604614258</v>
      </c>
      <c r="J69" s="204">
        <f>F69/(F69+F70)</f>
        <v>0.89613158955392558</v>
      </c>
    </row>
    <row r="70" spans="2:10" ht="15" customHeight="1">
      <c r="B70" s="186"/>
      <c r="C70" s="197"/>
      <c r="D70" s="203"/>
      <c r="E70" s="186" t="s">
        <v>26</v>
      </c>
      <c r="F70" s="187">
        <v>24.335762023925803</v>
      </c>
      <c r="G70" s="187">
        <v>29.83683586120604</v>
      </c>
      <c r="H70" s="187">
        <v>19.559667587280281</v>
      </c>
      <c r="I70" s="204"/>
      <c r="J70" s="204"/>
    </row>
    <row r="71" spans="2:10">
      <c r="B71" s="186"/>
      <c r="C71" s="197"/>
      <c r="D71" s="196" t="s">
        <v>27</v>
      </c>
      <c r="E71" s="186" t="s">
        <v>28</v>
      </c>
      <c r="F71" s="187">
        <v>8.6257469177245998</v>
      </c>
      <c r="G71" s="187">
        <v>13.60676288604736</v>
      </c>
      <c r="H71" s="187">
        <v>5.0419855117798003</v>
      </c>
      <c r="I71" s="204">
        <f>SUM(F71:F72)</f>
        <v>151.9021141052246</v>
      </c>
      <c r="J71" s="204">
        <f>F71/(F71+F72)</f>
        <v>5.6784903676517832E-2</v>
      </c>
    </row>
    <row r="72" spans="2:10">
      <c r="B72" s="186"/>
      <c r="C72" s="198"/>
      <c r="D72" s="198"/>
      <c r="E72" s="186" t="s">
        <v>29</v>
      </c>
      <c r="F72" s="187">
        <v>143.2763671875</v>
      </c>
      <c r="G72" s="187">
        <v>160.65832519531239</v>
      </c>
      <c r="H72" s="187">
        <v>125.958381652832</v>
      </c>
      <c r="I72" s="204"/>
      <c r="J72" s="204"/>
    </row>
    <row r="73" spans="2:10">
      <c r="B73" s="186"/>
      <c r="C73" s="196" t="s">
        <v>34</v>
      </c>
      <c r="D73" s="199"/>
      <c r="E73" s="186" t="s">
        <v>9</v>
      </c>
      <c r="F73" s="187">
        <v>255.88881835937599</v>
      </c>
      <c r="G73" s="187">
        <v>273.8834533691408</v>
      </c>
      <c r="H73" s="187">
        <v>237.96269226074199</v>
      </c>
      <c r="I73" s="200"/>
      <c r="J73" s="200"/>
    </row>
    <row r="74" spans="2:10">
      <c r="B74" s="186"/>
      <c r="C74" s="197"/>
      <c r="D74" s="199"/>
      <c r="E74" s="186" t="s">
        <v>10</v>
      </c>
      <c r="F74" s="187">
        <v>358.42631835937601</v>
      </c>
      <c r="G74" s="187">
        <v>378.37536621093761</v>
      </c>
      <c r="H74" s="187">
        <v>338.56149291992199</v>
      </c>
      <c r="I74" s="200"/>
      <c r="J74" s="200"/>
    </row>
    <row r="75" spans="2:10" s="81" customFormat="1" ht="15" customHeight="1">
      <c r="B75" s="190"/>
      <c r="C75" s="197"/>
      <c r="D75" s="201" t="s">
        <v>12</v>
      </c>
      <c r="E75" s="190" t="s">
        <v>13</v>
      </c>
      <c r="F75" s="80">
        <v>190.29343261718759</v>
      </c>
      <c r="G75" s="183">
        <v>204.82386779785159</v>
      </c>
      <c r="H75" s="183">
        <v>175.8077087402344</v>
      </c>
      <c r="I75" s="202">
        <f>SUM(F75:F76)</f>
        <v>215.18784942626959</v>
      </c>
      <c r="J75" s="202">
        <f>F75/(F75+F76)</f>
        <v>0.88431309260511182</v>
      </c>
    </row>
    <row r="76" spans="2:10" s="81" customFormat="1" ht="15" customHeight="1">
      <c r="B76" s="190"/>
      <c r="C76" s="197"/>
      <c r="D76" s="201"/>
      <c r="E76" s="190" t="s">
        <v>14</v>
      </c>
      <c r="F76" s="80">
        <v>24.894416809081999</v>
      </c>
      <c r="G76" s="183">
        <v>30.488012313842759</v>
      </c>
      <c r="H76" s="183">
        <v>20.03419303894044</v>
      </c>
      <c r="I76" s="202"/>
      <c r="J76" s="202"/>
    </row>
    <row r="77" spans="2:10" s="81" customFormat="1" ht="15" customHeight="1">
      <c r="B77" s="190"/>
      <c r="C77" s="197"/>
      <c r="D77" s="201" t="s">
        <v>15</v>
      </c>
      <c r="E77" s="190" t="s">
        <v>16</v>
      </c>
      <c r="F77" s="80">
        <v>0.28827116489410398</v>
      </c>
      <c r="G77" s="183">
        <v>1.37694215774536</v>
      </c>
      <c r="H77" s="183">
        <v>1.2107033282518401E-2</v>
      </c>
      <c r="I77" s="202">
        <f>SUM(F77:F78)</f>
        <v>35.297917771339506</v>
      </c>
      <c r="J77" s="202">
        <f>F77/(F77+F78)</f>
        <v>8.166803684045312E-3</v>
      </c>
    </row>
    <row r="78" spans="2:10" s="81" customFormat="1" ht="15" customHeight="1">
      <c r="B78" s="190"/>
      <c r="C78" s="197"/>
      <c r="D78" s="201"/>
      <c r="E78" s="190" t="s">
        <v>17</v>
      </c>
      <c r="F78" s="80">
        <v>35.009646606445401</v>
      </c>
      <c r="G78" s="183">
        <v>41.251880645752003</v>
      </c>
      <c r="H78" s="183">
        <v>28.775680541992202</v>
      </c>
      <c r="I78" s="202"/>
      <c r="J78" s="202"/>
    </row>
    <row r="79" spans="2:10" ht="15" hidden="1" customHeight="1">
      <c r="B79" s="186"/>
      <c r="C79" s="197"/>
      <c r="D79" s="199" t="s">
        <v>18</v>
      </c>
      <c r="E79" s="188" t="s">
        <v>19</v>
      </c>
      <c r="F79" s="58"/>
      <c r="G79" s="58"/>
      <c r="H79" s="58"/>
      <c r="I79" s="200">
        <f>SUM(F79:F80)</f>
        <v>0</v>
      </c>
      <c r="J79" s="200" t="e">
        <f>F79/(F79+F80)</f>
        <v>#DIV/0!</v>
      </c>
    </row>
    <row r="80" spans="2:10" ht="15" hidden="1" customHeight="1">
      <c r="B80" s="186"/>
      <c r="C80" s="197"/>
      <c r="D80" s="199"/>
      <c r="E80" s="188" t="s">
        <v>20</v>
      </c>
      <c r="F80" s="58"/>
      <c r="G80" s="58"/>
      <c r="H80" s="58"/>
      <c r="I80" s="200"/>
      <c r="J80" s="200"/>
    </row>
    <row r="81" spans="2:10" ht="15" hidden="1" customHeight="1">
      <c r="B81" s="186"/>
      <c r="C81" s="197"/>
      <c r="D81" s="199" t="s">
        <v>21</v>
      </c>
      <c r="E81" s="188" t="s">
        <v>22</v>
      </c>
      <c r="F81" s="189"/>
      <c r="G81" s="189"/>
      <c r="H81" s="189"/>
      <c r="I81" s="200">
        <f>SUM(F81:F82)</f>
        <v>0</v>
      </c>
      <c r="J81" s="200" t="e">
        <f>F81/(F81+F82)</f>
        <v>#DIV/0!</v>
      </c>
    </row>
    <row r="82" spans="2:10" ht="15" hidden="1" customHeight="1">
      <c r="B82" s="186"/>
      <c r="C82" s="197"/>
      <c r="D82" s="199"/>
      <c r="E82" s="188" t="s">
        <v>23</v>
      </c>
      <c r="F82" s="189"/>
      <c r="G82" s="189"/>
      <c r="H82" s="189"/>
      <c r="I82" s="200"/>
      <c r="J82" s="200"/>
    </row>
    <row r="83" spans="2:10" ht="15" customHeight="1">
      <c r="B83" s="186"/>
      <c r="C83" s="197"/>
      <c r="D83" s="203" t="s">
        <v>24</v>
      </c>
      <c r="E83" s="186" t="s">
        <v>25</v>
      </c>
      <c r="F83" s="187">
        <v>258.82690429687602</v>
      </c>
      <c r="G83" s="187">
        <v>275.87420654296881</v>
      </c>
      <c r="H83" s="187">
        <v>241.84112548828119</v>
      </c>
      <c r="I83" s="204">
        <f>SUM(F83:F84)</f>
        <v>298.0831176757822</v>
      </c>
      <c r="J83" s="204">
        <f>F83/(F83+F84)</f>
        <v>0.86830447264174082</v>
      </c>
    </row>
    <row r="84" spans="2:10" ht="15" customHeight="1">
      <c r="B84" s="186"/>
      <c r="C84" s="197"/>
      <c r="D84" s="203"/>
      <c r="E84" s="186" t="s">
        <v>26</v>
      </c>
      <c r="F84" s="187">
        <v>39.256213378906196</v>
      </c>
      <c r="G84" s="187">
        <v>45.810546875</v>
      </c>
      <c r="H84" s="187">
        <v>32.710994720458999</v>
      </c>
      <c r="I84" s="204"/>
      <c r="J84" s="204"/>
    </row>
    <row r="85" spans="2:10">
      <c r="B85" s="186"/>
      <c r="C85" s="197"/>
      <c r="D85" s="196" t="s">
        <v>27</v>
      </c>
      <c r="E85" s="186" t="s">
        <v>28</v>
      </c>
      <c r="F85" s="187">
        <v>16.517108154296881</v>
      </c>
      <c r="G85" s="187">
        <v>21.032844543457038</v>
      </c>
      <c r="H85" s="187">
        <v>12.70138359069824</v>
      </c>
      <c r="I85" s="204">
        <f>SUM(F85:F86)</f>
        <v>235.6150329589849</v>
      </c>
      <c r="J85" s="204">
        <f>F85/(F85+F86)</f>
        <v>7.0102098099878565E-2</v>
      </c>
    </row>
    <row r="86" spans="2:10">
      <c r="B86" s="186"/>
      <c r="C86" s="198"/>
      <c r="D86" s="198"/>
      <c r="E86" s="186" t="s">
        <v>29</v>
      </c>
      <c r="F86" s="187">
        <v>219.09792480468801</v>
      </c>
      <c r="G86" s="187">
        <v>234.3832855224608</v>
      </c>
      <c r="H86" s="187">
        <v>203.86203002929679</v>
      </c>
      <c r="I86" s="204"/>
      <c r="J86" s="204"/>
    </row>
    <row r="87" spans="2:10">
      <c r="B87" s="186"/>
      <c r="C87" s="196">
        <v>1132</v>
      </c>
      <c r="D87" s="199"/>
      <c r="E87" s="186" t="s">
        <v>9</v>
      </c>
      <c r="F87" s="187">
        <v>182.3868896484376</v>
      </c>
      <c r="G87" s="187">
        <v>197.33238220214841</v>
      </c>
      <c r="H87" s="187">
        <v>167.4886932373048</v>
      </c>
      <c r="I87" s="200"/>
      <c r="J87" s="200"/>
    </row>
    <row r="88" spans="2:10">
      <c r="B88" s="186"/>
      <c r="C88" s="197"/>
      <c r="D88" s="199"/>
      <c r="E88" s="186" t="s">
        <v>10</v>
      </c>
      <c r="F88" s="187">
        <v>265.78813476562601</v>
      </c>
      <c r="G88" s="187">
        <v>283.67175292968761</v>
      </c>
      <c r="H88" s="187">
        <v>247.97227478027361</v>
      </c>
      <c r="I88" s="200"/>
      <c r="J88" s="200"/>
    </row>
    <row r="89" spans="2:10" s="81" customFormat="1" ht="15" customHeight="1">
      <c r="B89" s="190"/>
      <c r="C89" s="197"/>
      <c r="D89" s="201" t="s">
        <v>12</v>
      </c>
      <c r="E89" s="190" t="s">
        <v>13</v>
      </c>
      <c r="F89" s="80">
        <v>176.36590576171881</v>
      </c>
      <c r="G89" s="183">
        <v>190.52378845214841</v>
      </c>
      <c r="H89" s="183">
        <v>162.2504730224608</v>
      </c>
      <c r="I89" s="202">
        <f>SUM(F89:F90)</f>
        <v>185.05796966552739</v>
      </c>
      <c r="J89" s="202">
        <f>F89/(F89+F90)</f>
        <v>0.95303058863382883</v>
      </c>
    </row>
    <row r="90" spans="2:10" s="81" customFormat="1" ht="15" customHeight="1">
      <c r="B90" s="190"/>
      <c r="C90" s="197"/>
      <c r="D90" s="201"/>
      <c r="E90" s="190" t="s">
        <v>14</v>
      </c>
      <c r="F90" s="80">
        <v>8.6920639038085987</v>
      </c>
      <c r="G90" s="183">
        <v>12.19951057434084</v>
      </c>
      <c r="H90" s="183">
        <v>5.9326229095458798</v>
      </c>
      <c r="I90" s="202"/>
      <c r="J90" s="202"/>
    </row>
    <row r="91" spans="2:10" s="81" customFormat="1" ht="15" customHeight="1">
      <c r="B91" s="190"/>
      <c r="C91" s="197"/>
      <c r="D91" s="201" t="s">
        <v>15</v>
      </c>
      <c r="E91" s="190" t="s">
        <v>16</v>
      </c>
      <c r="F91" s="80">
        <v>0</v>
      </c>
      <c r="G91" s="183">
        <v>0.89173787832259999</v>
      </c>
      <c r="H91" s="183">
        <v>0</v>
      </c>
      <c r="I91" s="202">
        <f>SUM(F91:F92)</f>
        <v>11.02464447021484</v>
      </c>
      <c r="J91" s="202">
        <f>F91/(F91+F92)</f>
        <v>0</v>
      </c>
    </row>
    <row r="92" spans="2:10" s="81" customFormat="1" ht="15" customHeight="1">
      <c r="B92" s="190"/>
      <c r="C92" s="197"/>
      <c r="D92" s="201"/>
      <c r="E92" s="190" t="s">
        <v>17</v>
      </c>
      <c r="F92" s="80">
        <v>11.02464447021484</v>
      </c>
      <c r="G92" s="183">
        <v>14.98462200164796</v>
      </c>
      <c r="H92" s="183">
        <v>7.8340792655944798</v>
      </c>
      <c r="I92" s="202"/>
      <c r="J92" s="202"/>
    </row>
    <row r="93" spans="2:10" ht="15" hidden="1" customHeight="1">
      <c r="B93" s="186"/>
      <c r="C93" s="197"/>
      <c r="D93" s="199" t="s">
        <v>18</v>
      </c>
      <c r="E93" s="188" t="s">
        <v>19</v>
      </c>
      <c r="F93" s="58"/>
      <c r="G93" s="58"/>
      <c r="H93" s="58"/>
      <c r="I93" s="200">
        <f>SUM(F93:F94)</f>
        <v>0</v>
      </c>
      <c r="J93" s="200" t="e">
        <f>F93/(F93+F94)</f>
        <v>#DIV/0!</v>
      </c>
    </row>
    <row r="94" spans="2:10" ht="15" hidden="1" customHeight="1">
      <c r="B94" s="186"/>
      <c r="C94" s="197"/>
      <c r="D94" s="199"/>
      <c r="E94" s="188" t="s">
        <v>20</v>
      </c>
      <c r="F94" s="58"/>
      <c r="G94" s="58"/>
      <c r="H94" s="58"/>
      <c r="I94" s="200"/>
      <c r="J94" s="200"/>
    </row>
    <row r="95" spans="2:10" ht="15" hidden="1" customHeight="1">
      <c r="B95" s="186"/>
      <c r="C95" s="197"/>
      <c r="D95" s="199" t="s">
        <v>21</v>
      </c>
      <c r="E95" s="188" t="s">
        <v>22</v>
      </c>
      <c r="F95" s="189"/>
      <c r="G95" s="189"/>
      <c r="H95" s="189"/>
      <c r="I95" s="200">
        <f>SUM(F95:F96)</f>
        <v>0</v>
      </c>
      <c r="J95" s="200" t="e">
        <f>F95/(F95+F96)</f>
        <v>#DIV/0!</v>
      </c>
    </row>
    <row r="96" spans="2:10" ht="15" hidden="1" customHeight="1">
      <c r="B96" s="186"/>
      <c r="C96" s="197"/>
      <c r="D96" s="199"/>
      <c r="E96" s="188" t="s">
        <v>23</v>
      </c>
      <c r="F96" s="189"/>
      <c r="G96" s="189"/>
      <c r="H96" s="189"/>
      <c r="I96" s="200"/>
      <c r="J96" s="200"/>
    </row>
    <row r="97" spans="2:10" ht="15" customHeight="1">
      <c r="B97" s="186"/>
      <c r="C97" s="197"/>
      <c r="D97" s="203" t="s">
        <v>24</v>
      </c>
      <c r="E97" s="186" t="s">
        <v>25</v>
      </c>
      <c r="F97" s="187">
        <v>201.38317871093801</v>
      </c>
      <c r="G97" s="187">
        <v>226.87962341308599</v>
      </c>
      <c r="H97" s="187">
        <v>176.02410888671881</v>
      </c>
      <c r="I97" s="204">
        <f>SUM(F97:F98)</f>
        <v>211.20928039550833</v>
      </c>
      <c r="J97" s="204">
        <f>F97/(F97+F98)</f>
        <v>0.95347694160895746</v>
      </c>
    </row>
    <row r="98" spans="2:10" ht="15" customHeight="1">
      <c r="B98" s="186"/>
      <c r="C98" s="197"/>
      <c r="D98" s="203"/>
      <c r="E98" s="186" t="s">
        <v>26</v>
      </c>
      <c r="F98" s="187">
        <v>9.82610168457032</v>
      </c>
      <c r="G98" s="187">
        <v>16.546680450439439</v>
      </c>
      <c r="H98" s="187">
        <v>5.2339396476745597</v>
      </c>
      <c r="I98" s="204"/>
      <c r="J98" s="204"/>
    </row>
    <row r="99" spans="2:10">
      <c r="B99" s="186"/>
      <c r="C99" s="197"/>
      <c r="D99" s="196" t="s">
        <v>27</v>
      </c>
      <c r="E99" s="186" t="s">
        <v>28</v>
      </c>
      <c r="F99" s="187">
        <v>3.32005958557128</v>
      </c>
      <c r="G99" s="187">
        <v>5.7092347145080398</v>
      </c>
      <c r="H99" s="187">
        <v>1.7140655517578121</v>
      </c>
      <c r="I99" s="204">
        <f>SUM(F99:F100)</f>
        <v>210.25619239807128</v>
      </c>
      <c r="J99" s="204">
        <f>F99/(F99+F100)</f>
        <v>1.579054365868815E-2</v>
      </c>
    </row>
    <row r="100" spans="2:10">
      <c r="B100" s="186"/>
      <c r="C100" s="198"/>
      <c r="D100" s="198"/>
      <c r="E100" s="186" t="s">
        <v>29</v>
      </c>
      <c r="F100" s="187">
        <v>206.93613281250001</v>
      </c>
      <c r="G100" s="187">
        <v>222.6213378906252</v>
      </c>
      <c r="H100" s="187">
        <v>191.3030548095704</v>
      </c>
      <c r="I100" s="204"/>
      <c r="J100" s="204"/>
    </row>
    <row r="101" spans="2:10">
      <c r="B101" s="186"/>
      <c r="C101" s="196">
        <v>1141</v>
      </c>
      <c r="D101" s="199"/>
      <c r="E101" s="186" t="s">
        <v>9</v>
      </c>
      <c r="F101" s="187">
        <v>154.47547607421879</v>
      </c>
      <c r="G101" s="187">
        <v>167.58427429199199</v>
      </c>
      <c r="H101" s="187">
        <v>141.40309143066401</v>
      </c>
      <c r="I101" s="200"/>
      <c r="J101" s="200"/>
    </row>
    <row r="102" spans="2:10">
      <c r="B102" s="186"/>
      <c r="C102" s="197"/>
      <c r="D102" s="199"/>
      <c r="E102" s="186" t="s">
        <v>10</v>
      </c>
      <c r="F102" s="187">
        <v>250.20446777343801</v>
      </c>
      <c r="G102" s="187">
        <v>267.54425048828119</v>
      </c>
      <c r="H102" s="187">
        <v>232.9282989501952</v>
      </c>
      <c r="I102" s="200"/>
      <c r="J102" s="200"/>
    </row>
    <row r="103" spans="2:10" s="81" customFormat="1" ht="15" customHeight="1">
      <c r="B103" s="190"/>
      <c r="C103" s="197"/>
      <c r="D103" s="201" t="s">
        <v>12</v>
      </c>
      <c r="E103" s="190" t="s">
        <v>13</v>
      </c>
      <c r="F103" s="80">
        <v>157.88830566406259</v>
      </c>
      <c r="G103" s="183">
        <v>170.10867309570321</v>
      </c>
      <c r="H103" s="183">
        <v>145.69956970214841</v>
      </c>
      <c r="I103" s="202">
        <f>SUM(F103:F104)</f>
        <v>165.13816452026376</v>
      </c>
      <c r="J103" s="202">
        <f>F103/(F103+F104)</f>
        <v>0.95609822310147119</v>
      </c>
    </row>
    <row r="104" spans="2:10" s="81" customFormat="1" ht="15" customHeight="1">
      <c r="B104" s="190"/>
      <c r="C104" s="197"/>
      <c r="D104" s="201"/>
      <c r="E104" s="190" t="s">
        <v>14</v>
      </c>
      <c r="F104" s="80">
        <v>7.2498588562011808</v>
      </c>
      <c r="G104" s="183">
        <v>10.174712181091319</v>
      </c>
      <c r="H104" s="183">
        <v>4.9485101699829199</v>
      </c>
      <c r="I104" s="202"/>
      <c r="J104" s="202"/>
    </row>
    <row r="105" spans="2:10" s="81" customFormat="1" ht="15" customHeight="1">
      <c r="B105" s="190"/>
      <c r="C105" s="197"/>
      <c r="D105" s="201" t="s">
        <v>15</v>
      </c>
      <c r="E105" s="190" t="s">
        <v>16</v>
      </c>
      <c r="F105" s="80">
        <v>0</v>
      </c>
      <c r="G105" s="183">
        <v>0.87600249052047596</v>
      </c>
      <c r="H105" s="183">
        <v>0</v>
      </c>
      <c r="I105" s="202">
        <f>SUM(F105:F106)</f>
        <v>6.729168701171881</v>
      </c>
      <c r="J105" s="202">
        <f>F105/(F105+F106)</f>
        <v>0</v>
      </c>
    </row>
    <row r="106" spans="2:10" s="81" customFormat="1" ht="15" customHeight="1">
      <c r="B106" s="190"/>
      <c r="C106" s="197"/>
      <c r="D106" s="201"/>
      <c r="E106" s="190" t="s">
        <v>17</v>
      </c>
      <c r="F106" s="80">
        <v>6.729168701171881</v>
      </c>
      <c r="G106" s="183">
        <v>9.8826065063476403</v>
      </c>
      <c r="H106" s="183">
        <v>4.3316035270690803</v>
      </c>
      <c r="I106" s="202"/>
      <c r="J106" s="202"/>
    </row>
    <row r="107" spans="2:10" ht="15" hidden="1" customHeight="1">
      <c r="B107" s="186"/>
      <c r="C107" s="197"/>
      <c r="D107" s="199" t="s">
        <v>18</v>
      </c>
      <c r="E107" s="188" t="s">
        <v>19</v>
      </c>
      <c r="F107" s="58"/>
      <c r="G107" s="58"/>
      <c r="H107" s="58"/>
      <c r="I107" s="200">
        <f>SUM(F107:F108)</f>
        <v>0</v>
      </c>
      <c r="J107" s="200" t="e">
        <f>F107/(F107+F108)</f>
        <v>#DIV/0!</v>
      </c>
    </row>
    <row r="108" spans="2:10" ht="15" hidden="1" customHeight="1">
      <c r="B108" s="186"/>
      <c r="C108" s="197"/>
      <c r="D108" s="199"/>
      <c r="E108" s="188" t="s">
        <v>20</v>
      </c>
      <c r="F108" s="58"/>
      <c r="G108" s="58"/>
      <c r="H108" s="58"/>
      <c r="I108" s="200"/>
      <c r="J108" s="200"/>
    </row>
    <row r="109" spans="2:10" ht="15" hidden="1" customHeight="1">
      <c r="B109" s="46"/>
      <c r="C109" s="197"/>
      <c r="D109" s="199" t="s">
        <v>21</v>
      </c>
      <c r="E109" s="188" t="s">
        <v>22</v>
      </c>
      <c r="F109" s="189"/>
      <c r="G109" s="189"/>
      <c r="H109" s="189"/>
      <c r="I109" s="200">
        <f>SUM(F109:F110)</f>
        <v>0</v>
      </c>
      <c r="J109" s="200" t="e">
        <f>F109/(F109+F110)</f>
        <v>#DIV/0!</v>
      </c>
    </row>
    <row r="110" spans="2:10" ht="15" hidden="1" customHeight="1">
      <c r="B110" s="186"/>
      <c r="C110" s="197"/>
      <c r="D110" s="199"/>
      <c r="E110" s="188" t="s">
        <v>23</v>
      </c>
      <c r="F110" s="189"/>
      <c r="G110" s="189"/>
      <c r="H110" s="189"/>
      <c r="I110" s="200"/>
      <c r="J110" s="200"/>
    </row>
    <row r="111" spans="2:10" ht="15" customHeight="1">
      <c r="B111" s="186"/>
      <c r="C111" s="197"/>
      <c r="D111" s="203" t="s">
        <v>24</v>
      </c>
      <c r="E111" s="186" t="s">
        <v>25</v>
      </c>
      <c r="F111" s="187">
        <v>207.410498046876</v>
      </c>
      <c r="G111" s="187">
        <v>222.3999176025392</v>
      </c>
      <c r="H111" s="187">
        <v>192.46864318847639</v>
      </c>
      <c r="I111" s="204">
        <f>SUM(F111:F112)</f>
        <v>218.97219085693459</v>
      </c>
      <c r="J111" s="204">
        <f>F111/(F111+F112)</f>
        <v>0.94720017749828145</v>
      </c>
    </row>
    <row r="112" spans="2:10" ht="15" customHeight="1">
      <c r="B112" s="186"/>
      <c r="C112" s="197"/>
      <c r="D112" s="203"/>
      <c r="E112" s="186" t="s">
        <v>26</v>
      </c>
      <c r="F112" s="187">
        <v>11.561692810058599</v>
      </c>
      <c r="G112" s="187">
        <v>15.434326171875</v>
      </c>
      <c r="H112" s="187">
        <v>8.3997774124145597</v>
      </c>
      <c r="I112" s="204"/>
      <c r="J112" s="204"/>
    </row>
    <row r="113" spans="2:10">
      <c r="B113" s="186"/>
      <c r="C113" s="197"/>
      <c r="D113" s="196" t="s">
        <v>27</v>
      </c>
      <c r="E113" s="186" t="s">
        <v>28</v>
      </c>
      <c r="F113" s="187">
        <v>2.7393226623535201</v>
      </c>
      <c r="G113" s="187">
        <v>4.8261132240295597</v>
      </c>
      <c r="H113" s="187">
        <v>1.363709449768068</v>
      </c>
      <c r="I113" s="204">
        <f>SUM(F113:F114)</f>
        <v>172.25862197875972</v>
      </c>
      <c r="J113" s="204">
        <f>F113/(F113+F114)</f>
        <v>1.5902383467872459E-2</v>
      </c>
    </row>
    <row r="114" spans="2:10">
      <c r="B114" s="186"/>
      <c r="C114" s="198"/>
      <c r="D114" s="198"/>
      <c r="E114" s="186" t="s">
        <v>29</v>
      </c>
      <c r="F114" s="187">
        <v>169.5192993164062</v>
      </c>
      <c r="G114" s="187">
        <v>183.01420593261719</v>
      </c>
      <c r="H114" s="187">
        <v>156.0630035400392</v>
      </c>
      <c r="I114" s="204"/>
      <c r="J114" s="204"/>
    </row>
    <row r="115" spans="2:10">
      <c r="B115" s="186"/>
      <c r="C115" s="196">
        <v>1063</v>
      </c>
      <c r="D115" s="199"/>
      <c r="E115" s="186" t="s">
        <v>9</v>
      </c>
      <c r="F115" s="187">
        <v>452.38515625000002</v>
      </c>
      <c r="G115" s="187">
        <v>475.04287719726398</v>
      </c>
      <c r="H115" s="187">
        <v>429.83602905273602</v>
      </c>
      <c r="I115" s="200"/>
      <c r="J115" s="200"/>
    </row>
    <row r="116" spans="2:10">
      <c r="B116" s="186"/>
      <c r="C116" s="197"/>
      <c r="D116" s="199"/>
      <c r="E116" s="186" t="s">
        <v>10</v>
      </c>
      <c r="F116" s="187">
        <v>582.87802734374998</v>
      </c>
      <c r="G116" s="187">
        <v>611.34887695312398</v>
      </c>
      <c r="H116" s="187">
        <v>554.57849121093602</v>
      </c>
      <c r="I116" s="200"/>
      <c r="J116" s="200"/>
    </row>
    <row r="117" spans="2:10" s="81" customFormat="1" ht="15" customHeight="1">
      <c r="B117" s="190"/>
      <c r="C117" s="197"/>
      <c r="D117" s="201" t="s">
        <v>12</v>
      </c>
      <c r="E117" s="190" t="s">
        <v>13</v>
      </c>
      <c r="F117" s="80">
        <v>373.08911132812602</v>
      </c>
      <c r="G117" s="183">
        <v>394.24279785156239</v>
      </c>
      <c r="H117" s="183">
        <v>352.03002929687523</v>
      </c>
      <c r="I117" s="202">
        <f>SUM(F117:F118)</f>
        <v>397.6426376342784</v>
      </c>
      <c r="J117" s="202">
        <f>F117/(F117+F118)</f>
        <v>0.93825227985552484</v>
      </c>
    </row>
    <row r="118" spans="2:10" s="81" customFormat="1" ht="15" customHeight="1">
      <c r="B118" s="190"/>
      <c r="C118" s="197"/>
      <c r="D118" s="201"/>
      <c r="E118" s="190" t="s">
        <v>14</v>
      </c>
      <c r="F118" s="80">
        <v>24.553526306152399</v>
      </c>
      <c r="G118" s="183">
        <v>30.2827262878418</v>
      </c>
      <c r="H118" s="183">
        <v>19.600471496582038</v>
      </c>
      <c r="I118" s="202"/>
      <c r="J118" s="202"/>
    </row>
    <row r="119" spans="2:10" s="81" customFormat="1" ht="15" customHeight="1">
      <c r="B119" s="190"/>
      <c r="C119" s="197"/>
      <c r="D119" s="201" t="s">
        <v>15</v>
      </c>
      <c r="E119" s="190" t="s">
        <v>16</v>
      </c>
      <c r="F119" s="80">
        <v>0</v>
      </c>
      <c r="G119" s="183">
        <v>0.76273757219314398</v>
      </c>
      <c r="H119" s="183">
        <v>0</v>
      </c>
      <c r="I119" s="202">
        <f>SUM(F119:F120)</f>
        <v>20.920736694336</v>
      </c>
      <c r="J119" s="202">
        <f>F119/(F119+F120)</f>
        <v>0</v>
      </c>
    </row>
    <row r="120" spans="2:10" s="81" customFormat="1" ht="15" customHeight="1">
      <c r="B120" s="190"/>
      <c r="C120" s="197"/>
      <c r="D120" s="201"/>
      <c r="E120" s="190" t="s">
        <v>17</v>
      </c>
      <c r="F120" s="80">
        <v>20.920736694336</v>
      </c>
      <c r="G120" s="183">
        <v>25.799953460693359</v>
      </c>
      <c r="H120" s="183">
        <v>16.70180511474608</v>
      </c>
      <c r="I120" s="202"/>
      <c r="J120" s="202"/>
    </row>
    <row r="121" spans="2:10" ht="15" hidden="1" customHeight="1">
      <c r="B121" s="186"/>
      <c r="C121" s="197"/>
      <c r="D121" s="199" t="s">
        <v>18</v>
      </c>
      <c r="E121" s="188" t="s">
        <v>19</v>
      </c>
      <c r="F121" s="58"/>
      <c r="G121" s="58"/>
      <c r="H121" s="58"/>
      <c r="I121" s="200">
        <f>SUM(F121:F122)</f>
        <v>0</v>
      </c>
      <c r="J121" s="200" t="e">
        <f>F121/(F121+F122)</f>
        <v>#DIV/0!</v>
      </c>
    </row>
    <row r="122" spans="2:10" ht="15" hidden="1" customHeight="1">
      <c r="B122" s="186"/>
      <c r="C122" s="197"/>
      <c r="D122" s="199"/>
      <c r="E122" s="188" t="s">
        <v>20</v>
      </c>
      <c r="F122" s="58"/>
      <c r="G122" s="58"/>
      <c r="H122" s="58"/>
      <c r="I122" s="200"/>
      <c r="J122" s="200"/>
    </row>
    <row r="123" spans="2:10" ht="15" hidden="1" customHeight="1">
      <c r="B123" s="186"/>
      <c r="C123" s="197"/>
      <c r="D123" s="199" t="s">
        <v>21</v>
      </c>
      <c r="E123" s="188" t="s">
        <v>22</v>
      </c>
      <c r="F123" s="189"/>
      <c r="G123" s="189"/>
      <c r="H123" s="189"/>
      <c r="I123" s="200">
        <f>SUM(F123:F124)</f>
        <v>0</v>
      </c>
      <c r="J123" s="200" t="e">
        <f>F123/(F123+F124)</f>
        <v>#DIV/0!</v>
      </c>
    </row>
    <row r="124" spans="2:10" ht="15" hidden="1" customHeight="1">
      <c r="B124" s="186"/>
      <c r="C124" s="197"/>
      <c r="D124" s="199"/>
      <c r="E124" s="188" t="s">
        <v>23</v>
      </c>
      <c r="F124" s="189"/>
      <c r="G124" s="189"/>
      <c r="H124" s="189"/>
      <c r="I124" s="200"/>
      <c r="J124" s="200"/>
    </row>
    <row r="125" spans="2:10" ht="15" customHeight="1">
      <c r="B125" s="46"/>
      <c r="C125" s="197"/>
      <c r="D125" s="203" t="s">
        <v>24</v>
      </c>
      <c r="E125" s="186" t="s">
        <v>25</v>
      </c>
      <c r="F125" s="187">
        <v>447.948095703126</v>
      </c>
      <c r="G125" s="187">
        <v>470.14572143554801</v>
      </c>
      <c r="H125" s="187">
        <v>425.85464477539199</v>
      </c>
      <c r="I125" s="204">
        <f>SUM(F125:F126)</f>
        <v>474.0980072021494</v>
      </c>
      <c r="J125" s="204">
        <f>F125/(F125+F126)</f>
        <v>0.94484281498387857</v>
      </c>
    </row>
    <row r="126" spans="2:10" ht="15" customHeight="1">
      <c r="B126" s="46"/>
      <c r="C126" s="197"/>
      <c r="D126" s="203"/>
      <c r="E126" s="186" t="s">
        <v>26</v>
      </c>
      <c r="F126" s="187">
        <v>26.149911499023396</v>
      </c>
      <c r="G126" s="187">
        <v>31.759721755981442</v>
      </c>
      <c r="H126" s="187">
        <v>21.246637344360359</v>
      </c>
      <c r="I126" s="204"/>
      <c r="J126" s="204"/>
    </row>
    <row r="127" spans="2:10">
      <c r="B127" s="46"/>
      <c r="C127" s="197"/>
      <c r="D127" s="196" t="s">
        <v>27</v>
      </c>
      <c r="E127" s="186" t="s">
        <v>28</v>
      </c>
      <c r="F127" s="187">
        <v>11.316757202148441</v>
      </c>
      <c r="G127" s="187">
        <v>15.265449523925801</v>
      </c>
      <c r="H127" s="187">
        <v>8.1174488067626793</v>
      </c>
      <c r="I127" s="204">
        <f>SUM(F127:F128)</f>
        <v>399.61978454589843</v>
      </c>
      <c r="J127" s="204">
        <f>F127/(F127+F128)</f>
        <v>2.8318811129454106E-2</v>
      </c>
    </row>
    <row r="128" spans="2:10">
      <c r="B128" s="46"/>
      <c r="C128" s="198"/>
      <c r="D128" s="198"/>
      <c r="E128" s="186" t="s">
        <v>29</v>
      </c>
      <c r="F128" s="187">
        <v>388.30302734374999</v>
      </c>
      <c r="G128" s="187">
        <v>409.580078125</v>
      </c>
      <c r="H128" s="187">
        <v>367.12179565429682</v>
      </c>
      <c r="I128" s="204"/>
      <c r="J128" s="204"/>
    </row>
    <row r="129" spans="2:10">
      <c r="B129" s="46"/>
      <c r="C129" s="196" t="s">
        <v>35</v>
      </c>
      <c r="D129" s="199"/>
      <c r="E129" s="186" t="s">
        <v>9</v>
      </c>
      <c r="F129" s="187">
        <v>474.066259765626</v>
      </c>
      <c r="G129" s="187">
        <v>497.41412353515602</v>
      </c>
      <c r="H129" s="187">
        <v>450.83361816406398</v>
      </c>
      <c r="I129" s="200"/>
      <c r="J129" s="200"/>
    </row>
    <row r="130" spans="2:10">
      <c r="B130" s="46"/>
      <c r="C130" s="197"/>
      <c r="D130" s="199"/>
      <c r="E130" s="186" t="s">
        <v>10</v>
      </c>
      <c r="F130" s="187">
        <v>590.78115234375002</v>
      </c>
      <c r="G130" s="187">
        <v>617.77563476562398</v>
      </c>
      <c r="H130" s="187">
        <v>563.94061279296795</v>
      </c>
      <c r="I130" s="200"/>
      <c r="J130" s="200"/>
    </row>
    <row r="131" spans="2:10" s="81" customFormat="1" ht="15" customHeight="1">
      <c r="B131" s="190"/>
      <c r="C131" s="197"/>
      <c r="D131" s="201" t="s">
        <v>12</v>
      </c>
      <c r="E131" s="190" t="s">
        <v>13</v>
      </c>
      <c r="F131" s="80">
        <v>338.83598632812601</v>
      </c>
      <c r="G131" s="183">
        <v>357.69961547851563</v>
      </c>
      <c r="H131" s="183">
        <v>320.0476989746092</v>
      </c>
      <c r="I131" s="202">
        <f>SUM(F131:F132)</f>
        <v>368.86690979004004</v>
      </c>
      <c r="J131" s="202">
        <f>F131/(F131+F132)</f>
        <v>0.91858601933416117</v>
      </c>
    </row>
    <row r="132" spans="2:10" s="81" customFormat="1" ht="15" customHeight="1">
      <c r="B132" s="190"/>
      <c r="C132" s="197"/>
      <c r="D132" s="201"/>
      <c r="E132" s="190" t="s">
        <v>14</v>
      </c>
      <c r="F132" s="80">
        <v>30.030923461914</v>
      </c>
      <c r="G132" s="183">
        <v>35.546966552734361</v>
      </c>
      <c r="H132" s="183">
        <v>24.52133941650392</v>
      </c>
      <c r="I132" s="202"/>
      <c r="J132" s="202"/>
    </row>
    <row r="133" spans="2:10" s="81" customFormat="1" ht="15" customHeight="1">
      <c r="B133" s="190"/>
      <c r="C133" s="197"/>
      <c r="D133" s="201" t="s">
        <v>15</v>
      </c>
      <c r="E133" s="190" t="s">
        <v>16</v>
      </c>
      <c r="F133" s="80">
        <v>0.27324035167694</v>
      </c>
      <c r="G133" s="183">
        <v>1.3051391839981079</v>
      </c>
      <c r="H133" s="183">
        <v>1.1475776322186E-2</v>
      </c>
      <c r="I133" s="202">
        <f>SUM(F133:F134)</f>
        <v>27.126490473747339</v>
      </c>
      <c r="J133" s="202">
        <f>F133/(F133+F134)</f>
        <v>1.0072823535406412E-2</v>
      </c>
    </row>
    <row r="134" spans="2:10" s="81" customFormat="1" ht="15" customHeight="1">
      <c r="B134" s="190"/>
      <c r="C134" s="197"/>
      <c r="D134" s="201"/>
      <c r="E134" s="190" t="s">
        <v>17</v>
      </c>
      <c r="F134" s="80">
        <v>26.853250122070399</v>
      </c>
      <c r="G134" s="183">
        <v>32.551296234130838</v>
      </c>
      <c r="H134" s="183">
        <v>21.866147994995121</v>
      </c>
      <c r="I134" s="202"/>
      <c r="J134" s="202"/>
    </row>
    <row r="135" spans="2:10" ht="15" hidden="1" customHeight="1">
      <c r="B135" s="186"/>
      <c r="C135" s="197"/>
      <c r="D135" s="199" t="s">
        <v>18</v>
      </c>
      <c r="E135" s="188" t="s">
        <v>19</v>
      </c>
      <c r="F135" s="58"/>
      <c r="G135" s="58"/>
      <c r="H135" s="58"/>
      <c r="I135" s="200">
        <f>SUM(F135:F136)</f>
        <v>0</v>
      </c>
      <c r="J135" s="200" t="e">
        <f>F135/(F135+F136)</f>
        <v>#DIV/0!</v>
      </c>
    </row>
    <row r="136" spans="2:10" ht="15" hidden="1" customHeight="1">
      <c r="B136" s="186"/>
      <c r="C136" s="197"/>
      <c r="D136" s="199"/>
      <c r="E136" s="188" t="s">
        <v>20</v>
      </c>
      <c r="F136" s="58"/>
      <c r="G136" s="58"/>
      <c r="H136" s="58"/>
      <c r="I136" s="200"/>
      <c r="J136" s="200"/>
    </row>
    <row r="137" spans="2:10" ht="15" hidden="1" customHeight="1">
      <c r="B137" s="46"/>
      <c r="C137" s="197"/>
      <c r="D137" s="199" t="s">
        <v>21</v>
      </c>
      <c r="E137" s="188" t="s">
        <v>22</v>
      </c>
      <c r="F137" s="189"/>
      <c r="G137" s="189"/>
      <c r="H137" s="189"/>
      <c r="I137" s="200">
        <f>SUM(F137:F138)</f>
        <v>0</v>
      </c>
      <c r="J137" s="200" t="e">
        <f>F137/(F137+F138)</f>
        <v>#DIV/0!</v>
      </c>
    </row>
    <row r="138" spans="2:10" ht="15" hidden="1" customHeight="1">
      <c r="B138" s="46"/>
      <c r="C138" s="197"/>
      <c r="D138" s="199"/>
      <c r="E138" s="188" t="s">
        <v>23</v>
      </c>
      <c r="F138" s="189"/>
      <c r="G138" s="189"/>
      <c r="H138" s="189"/>
      <c r="I138" s="200"/>
      <c r="J138" s="200"/>
    </row>
    <row r="139" spans="2:10" ht="15" customHeight="1">
      <c r="B139" s="46"/>
      <c r="C139" s="197"/>
      <c r="D139" s="203" t="s">
        <v>24</v>
      </c>
      <c r="E139" s="186" t="s">
        <v>25</v>
      </c>
      <c r="F139" s="187">
        <v>388.90668945312598</v>
      </c>
      <c r="G139" s="187">
        <v>411.24118041992</v>
      </c>
      <c r="H139" s="187">
        <v>366.67764282226563</v>
      </c>
      <c r="I139" s="204">
        <f>SUM(F139:F140)</f>
        <v>432.13751220703216</v>
      </c>
      <c r="J139" s="204">
        <f>F139/(F139+F140)</f>
        <v>0.89996049513703225</v>
      </c>
    </row>
    <row r="140" spans="2:10" ht="15" customHeight="1">
      <c r="B140" s="46"/>
      <c r="C140" s="197"/>
      <c r="D140" s="203"/>
      <c r="E140" s="186" t="s">
        <v>26</v>
      </c>
      <c r="F140" s="187">
        <v>43.230822753906196</v>
      </c>
      <c r="G140" s="187">
        <v>50.529109954833999</v>
      </c>
      <c r="H140" s="187">
        <v>35.943836212158203</v>
      </c>
      <c r="I140" s="204"/>
      <c r="J140" s="204"/>
    </row>
    <row r="141" spans="2:10">
      <c r="B141" s="46"/>
      <c r="C141" s="197"/>
      <c r="D141" s="196" t="s">
        <v>27</v>
      </c>
      <c r="E141" s="186" t="s">
        <v>28</v>
      </c>
      <c r="F141" s="187">
        <v>20.191130065917999</v>
      </c>
      <c r="G141" s="187">
        <v>25.440532684326161</v>
      </c>
      <c r="H141" s="187">
        <v>15.721729278564441</v>
      </c>
      <c r="I141" s="204">
        <f>SUM(F141:F142)</f>
        <v>327.41146697997999</v>
      </c>
      <c r="J141" s="204">
        <f>F141/(F141+F142)</f>
        <v>6.166897650885457E-2</v>
      </c>
    </row>
    <row r="142" spans="2:10">
      <c r="B142" s="46"/>
      <c r="C142" s="198"/>
      <c r="D142" s="198"/>
      <c r="E142" s="186" t="s">
        <v>29</v>
      </c>
      <c r="F142" s="187">
        <v>307.22033691406199</v>
      </c>
      <c r="G142" s="187">
        <v>326.41009521484358</v>
      </c>
      <c r="H142" s="187">
        <v>288.10848999023438</v>
      </c>
      <c r="I142" s="204"/>
      <c r="J142" s="204"/>
    </row>
    <row r="143" spans="2:10">
      <c r="B143" s="46"/>
      <c r="C143" s="196" t="s">
        <v>36</v>
      </c>
      <c r="D143" s="199"/>
      <c r="E143" s="186" t="s">
        <v>9</v>
      </c>
      <c r="F143" s="187">
        <v>281.88056640625001</v>
      </c>
      <c r="G143" s="187">
        <v>299.63766479492199</v>
      </c>
      <c r="H143" s="187">
        <v>264.19021606445318</v>
      </c>
      <c r="I143" s="200"/>
      <c r="J143" s="200"/>
    </row>
    <row r="144" spans="2:10">
      <c r="B144" s="46"/>
      <c r="C144" s="197"/>
      <c r="D144" s="199"/>
      <c r="E144" s="186" t="s">
        <v>10</v>
      </c>
      <c r="F144" s="187">
        <v>357.70351562500002</v>
      </c>
      <c r="G144" s="187">
        <v>377.54058837890642</v>
      </c>
      <c r="H144" s="187">
        <v>337.94973754882801</v>
      </c>
      <c r="I144" s="200"/>
      <c r="J144" s="200"/>
    </row>
    <row r="145" spans="2:10" s="81" customFormat="1" ht="15" customHeight="1">
      <c r="B145" s="190"/>
      <c r="C145" s="197"/>
      <c r="D145" s="201" t="s">
        <v>12</v>
      </c>
      <c r="E145" s="190" t="s">
        <v>13</v>
      </c>
      <c r="F145" s="80">
        <v>238.06464843750001</v>
      </c>
      <c r="G145" s="80">
        <v>253.9859313964844</v>
      </c>
      <c r="H145" s="80">
        <v>222.19703674316401</v>
      </c>
      <c r="I145" s="202">
        <f>SUM(F145:F146)</f>
        <v>248.57938690185546</v>
      </c>
      <c r="J145" s="202">
        <f>F145/(F145+F146)</f>
        <v>0.95770068228341521</v>
      </c>
    </row>
    <row r="146" spans="2:10" s="81" customFormat="1" ht="15" customHeight="1">
      <c r="B146" s="190"/>
      <c r="C146" s="197"/>
      <c r="D146" s="201"/>
      <c r="E146" s="190" t="s">
        <v>14</v>
      </c>
      <c r="F146" s="80">
        <v>10.51473846435546</v>
      </c>
      <c r="G146" s="80">
        <v>14.183165550231919</v>
      </c>
      <c r="H146" s="80">
        <v>7.54234695434572</v>
      </c>
      <c r="I146" s="202"/>
      <c r="J146" s="202"/>
    </row>
    <row r="147" spans="2:10" s="81" customFormat="1" ht="15" customHeight="1">
      <c r="B147" s="190"/>
      <c r="C147" s="197"/>
      <c r="D147" s="201" t="s">
        <v>15</v>
      </c>
      <c r="E147" s="190" t="s">
        <v>16</v>
      </c>
      <c r="F147" s="80">
        <v>0.28002035617828402</v>
      </c>
      <c r="G147" s="183">
        <v>1.3375275135040281</v>
      </c>
      <c r="H147" s="183">
        <v>1.176051981747152E-2</v>
      </c>
      <c r="I147" s="202">
        <f>SUM(F147:F148)</f>
        <v>12.335967469215383</v>
      </c>
      <c r="J147" s="202">
        <f>F147/(F147+F148)</f>
        <v>2.2699505075469726E-2</v>
      </c>
    </row>
    <row r="148" spans="2:10" s="81" customFormat="1" ht="15" customHeight="1">
      <c r="B148" s="190"/>
      <c r="C148" s="197"/>
      <c r="D148" s="201"/>
      <c r="E148" s="190" t="s">
        <v>17</v>
      </c>
      <c r="F148" s="80">
        <v>12.055947113037099</v>
      </c>
      <c r="G148" s="183">
        <v>16.04232215881348</v>
      </c>
      <c r="H148" s="183">
        <v>8.79358863830568</v>
      </c>
      <c r="I148" s="202"/>
      <c r="J148" s="202"/>
    </row>
    <row r="149" spans="2:10" ht="15" hidden="1" customHeight="1">
      <c r="B149" s="186"/>
      <c r="C149" s="197"/>
      <c r="D149" s="199" t="s">
        <v>18</v>
      </c>
      <c r="E149" s="188" t="s">
        <v>19</v>
      </c>
      <c r="F149" s="58"/>
      <c r="G149" s="58"/>
      <c r="H149" s="58"/>
      <c r="I149" s="200">
        <f>SUM(F149:F150)</f>
        <v>0</v>
      </c>
      <c r="J149" s="200" t="e">
        <f>F149/(F149+F150)</f>
        <v>#DIV/0!</v>
      </c>
    </row>
    <row r="150" spans="2:10" ht="15" hidden="1" customHeight="1">
      <c r="B150" s="186"/>
      <c r="C150" s="197"/>
      <c r="D150" s="199"/>
      <c r="E150" s="188" t="s">
        <v>20</v>
      </c>
      <c r="F150" s="58"/>
      <c r="G150" s="58"/>
      <c r="H150" s="58"/>
      <c r="I150" s="200"/>
      <c r="J150" s="200"/>
    </row>
    <row r="151" spans="2:10" ht="15" hidden="1" customHeight="1">
      <c r="B151" s="186"/>
      <c r="C151" s="197"/>
      <c r="D151" s="199" t="s">
        <v>21</v>
      </c>
      <c r="E151" s="188" t="s">
        <v>22</v>
      </c>
      <c r="F151" s="189"/>
      <c r="G151" s="189"/>
      <c r="H151" s="189"/>
      <c r="I151" s="200">
        <f>SUM(F151:F152)</f>
        <v>0</v>
      </c>
      <c r="J151" s="200" t="e">
        <f>F151/(F151+F152)</f>
        <v>#DIV/0!</v>
      </c>
    </row>
    <row r="152" spans="2:10" ht="15" hidden="1" customHeight="1">
      <c r="B152" s="186"/>
      <c r="C152" s="197"/>
      <c r="D152" s="199"/>
      <c r="E152" s="188" t="s">
        <v>23</v>
      </c>
      <c r="F152" s="189"/>
      <c r="G152" s="189"/>
      <c r="H152" s="189"/>
      <c r="I152" s="200"/>
      <c r="J152" s="200"/>
    </row>
    <row r="153" spans="2:10" ht="15" customHeight="1">
      <c r="B153" s="186"/>
      <c r="C153" s="197"/>
      <c r="D153" s="203" t="s">
        <v>24</v>
      </c>
      <c r="E153" s="186" t="s">
        <v>25</v>
      </c>
      <c r="F153" s="187">
        <v>267.21430664062598</v>
      </c>
      <c r="G153" s="187">
        <v>284.15063476562523</v>
      </c>
      <c r="H153" s="187">
        <v>250.33868408203119</v>
      </c>
      <c r="I153" s="204">
        <f>SUM(F153:F154)</f>
        <v>279.67807388305761</v>
      </c>
      <c r="J153" s="204">
        <f>F153/(F153+F154)</f>
        <v>0.95543530792605813</v>
      </c>
    </row>
    <row r="154" spans="2:10" ht="15" customHeight="1">
      <c r="B154" s="186"/>
      <c r="C154" s="197"/>
      <c r="D154" s="203"/>
      <c r="E154" s="186" t="s">
        <v>26</v>
      </c>
      <c r="F154" s="187">
        <v>12.46376724243164</v>
      </c>
      <c r="G154" s="187">
        <v>16.4358024597168</v>
      </c>
      <c r="H154" s="187">
        <v>9.1915435791015607</v>
      </c>
      <c r="I154" s="204"/>
      <c r="J154" s="204"/>
    </row>
    <row r="155" spans="2:10">
      <c r="B155" s="186"/>
      <c r="C155" s="197"/>
      <c r="D155" s="196" t="s">
        <v>27</v>
      </c>
      <c r="E155" s="186" t="s">
        <v>28</v>
      </c>
      <c r="F155" s="187">
        <v>7.842205810546881</v>
      </c>
      <c r="G155" s="187">
        <v>11.13113689422608</v>
      </c>
      <c r="H155" s="187">
        <v>5.2763657569885201</v>
      </c>
      <c r="I155" s="204">
        <f>SUM(F155:F156)</f>
        <v>236.33771362304688</v>
      </c>
      <c r="J155" s="204">
        <f>F155/(F155+F156)</f>
        <v>3.3182202240709731E-2</v>
      </c>
    </row>
    <row r="156" spans="2:10">
      <c r="B156" s="186"/>
      <c r="C156" s="198"/>
      <c r="D156" s="198"/>
      <c r="E156" s="186" t="s">
        <v>29</v>
      </c>
      <c r="F156" s="187">
        <v>228.49550781249999</v>
      </c>
      <c r="G156" s="187">
        <v>244.38757324218761</v>
      </c>
      <c r="H156" s="187">
        <v>212.65692138671881</v>
      </c>
      <c r="I156" s="204"/>
      <c r="J156" s="204"/>
    </row>
    <row r="157" spans="2:10">
      <c r="B157" s="186"/>
      <c r="C157" s="196" t="s">
        <v>37</v>
      </c>
      <c r="D157" s="199"/>
      <c r="E157" s="186" t="s">
        <v>9</v>
      </c>
      <c r="F157" s="187">
        <v>225.04521484374999</v>
      </c>
      <c r="G157" s="187">
        <v>240.5705566406252</v>
      </c>
      <c r="H157" s="187">
        <v>209.5709533691408</v>
      </c>
      <c r="I157" s="200"/>
      <c r="J157" s="200"/>
    </row>
    <row r="158" spans="2:10">
      <c r="B158" s="186"/>
      <c r="C158" s="197"/>
      <c r="D158" s="199"/>
      <c r="E158" s="186" t="s">
        <v>10</v>
      </c>
      <c r="F158" s="187">
        <v>293.1611328125</v>
      </c>
      <c r="G158" s="187">
        <v>312.29272460937523</v>
      </c>
      <c r="H158" s="187">
        <v>274.10699462890642</v>
      </c>
      <c r="I158" s="200"/>
      <c r="J158" s="200"/>
    </row>
    <row r="159" spans="2:10" s="81" customFormat="1" ht="15" customHeight="1">
      <c r="B159" s="190"/>
      <c r="C159" s="197"/>
      <c r="D159" s="201" t="s">
        <v>12</v>
      </c>
      <c r="E159" s="190" t="s">
        <v>13</v>
      </c>
      <c r="F159" s="80">
        <v>202.36013183593801</v>
      </c>
      <c r="G159" s="80">
        <v>217.37626647949199</v>
      </c>
      <c r="H159" s="80">
        <v>187.3917541503908</v>
      </c>
      <c r="I159" s="202">
        <f>SUM(F159:F160)</f>
        <v>216.24556274414113</v>
      </c>
      <c r="J159" s="202">
        <f>F159/(F159+F160)</f>
        <v>0.93578859731502484</v>
      </c>
    </row>
    <row r="160" spans="2:10" s="81" customFormat="1" ht="15" customHeight="1">
      <c r="B160" s="190"/>
      <c r="C160" s="197"/>
      <c r="D160" s="201"/>
      <c r="E160" s="190" t="s">
        <v>14</v>
      </c>
      <c r="F160" s="80">
        <v>13.885430908203119</v>
      </c>
      <c r="G160" s="80">
        <v>18.160751342773441</v>
      </c>
      <c r="H160" s="80">
        <v>10.34216976165772</v>
      </c>
      <c r="I160" s="202"/>
      <c r="J160" s="202"/>
    </row>
    <row r="161" spans="2:10" s="81" customFormat="1" ht="15" customHeight="1">
      <c r="B161" s="190"/>
      <c r="C161" s="197"/>
      <c r="D161" s="201" t="s">
        <v>15</v>
      </c>
      <c r="E161" s="190" t="s">
        <v>16</v>
      </c>
      <c r="F161" s="80">
        <v>0</v>
      </c>
      <c r="G161" s="183">
        <v>0.83259946107864402</v>
      </c>
      <c r="H161" s="183">
        <v>0</v>
      </c>
      <c r="I161" s="202">
        <f>SUM(F161:F162)</f>
        <v>11.40685653686524</v>
      </c>
      <c r="J161" s="202">
        <f>F161/(F161+F162)</f>
        <v>0</v>
      </c>
    </row>
    <row r="162" spans="2:10" s="81" customFormat="1" ht="15" customHeight="1">
      <c r="B162" s="190"/>
      <c r="C162" s="197"/>
      <c r="D162" s="201"/>
      <c r="E162" s="190" t="s">
        <v>17</v>
      </c>
      <c r="F162" s="80">
        <v>11.40685653686524</v>
      </c>
      <c r="G162" s="183">
        <v>15.27839183807372</v>
      </c>
      <c r="H162" s="183">
        <v>8.25357341766356</v>
      </c>
      <c r="I162" s="202"/>
      <c r="J162" s="202"/>
    </row>
    <row r="163" spans="2:10" ht="15" hidden="1" customHeight="1">
      <c r="B163" s="186"/>
      <c r="C163" s="197"/>
      <c r="D163" s="199" t="s">
        <v>18</v>
      </c>
      <c r="E163" s="188" t="s">
        <v>19</v>
      </c>
      <c r="F163" s="58"/>
      <c r="G163" s="58"/>
      <c r="H163" s="58"/>
      <c r="I163" s="200">
        <f>SUM(F163:F164)</f>
        <v>0</v>
      </c>
      <c r="J163" s="200" t="e">
        <f>F163/(F163+F164)</f>
        <v>#DIV/0!</v>
      </c>
    </row>
    <row r="164" spans="2:10" ht="15" hidden="1" customHeight="1">
      <c r="B164" s="186"/>
      <c r="C164" s="197"/>
      <c r="D164" s="199"/>
      <c r="E164" s="188" t="s">
        <v>20</v>
      </c>
      <c r="F164" s="58"/>
      <c r="G164" s="58"/>
      <c r="H164" s="58"/>
      <c r="I164" s="200"/>
      <c r="J164" s="200"/>
    </row>
    <row r="165" spans="2:10" ht="15" hidden="1" customHeight="1">
      <c r="B165" s="186"/>
      <c r="C165" s="197"/>
      <c r="D165" s="199" t="s">
        <v>21</v>
      </c>
      <c r="E165" s="188" t="s">
        <v>22</v>
      </c>
      <c r="F165" s="189"/>
      <c r="G165" s="189"/>
      <c r="H165" s="189"/>
      <c r="I165" s="200">
        <f>SUM(F165:F166)</f>
        <v>0</v>
      </c>
      <c r="J165" s="200" t="e">
        <f>F165/(F165+F166)</f>
        <v>#DIV/0!</v>
      </c>
    </row>
    <row r="166" spans="2:10" ht="15" hidden="1" customHeight="1">
      <c r="B166" s="186"/>
      <c r="C166" s="197"/>
      <c r="D166" s="199"/>
      <c r="E166" s="188" t="s">
        <v>23</v>
      </c>
      <c r="F166" s="189"/>
      <c r="G166" s="189"/>
      <c r="H166" s="189"/>
      <c r="I166" s="200"/>
      <c r="J166" s="200"/>
    </row>
    <row r="167" spans="2:10" ht="15" customHeight="1">
      <c r="B167" s="186"/>
      <c r="C167" s="197"/>
      <c r="D167" s="203" t="s">
        <v>24</v>
      </c>
      <c r="E167" s="186" t="s">
        <v>25</v>
      </c>
      <c r="F167" s="187">
        <v>226.98801269531199</v>
      </c>
      <c r="G167" s="187">
        <v>242.6090545654296</v>
      </c>
      <c r="H167" s="187">
        <v>211.41868591308599</v>
      </c>
      <c r="I167" s="204">
        <f>SUM(F167:F168)</f>
        <v>241.16565246581982</v>
      </c>
      <c r="J167" s="204">
        <f>F167/(F167+F168)</f>
        <v>0.94121202739466725</v>
      </c>
    </row>
    <row r="168" spans="2:10" ht="15" customHeight="1">
      <c r="B168" s="186"/>
      <c r="C168" s="197"/>
      <c r="D168" s="203"/>
      <c r="E168" s="186" t="s">
        <v>26</v>
      </c>
      <c r="F168" s="187">
        <v>14.17763977050782</v>
      </c>
      <c r="G168" s="187">
        <v>18.403745651245121</v>
      </c>
      <c r="H168" s="187">
        <v>10.65596294403076</v>
      </c>
      <c r="I168" s="204"/>
      <c r="J168" s="204"/>
    </row>
    <row r="169" spans="2:10">
      <c r="B169" s="186"/>
      <c r="C169" s="197"/>
      <c r="D169" s="196" t="s">
        <v>27</v>
      </c>
      <c r="E169" s="186" t="s">
        <v>28</v>
      </c>
      <c r="F169" s="187">
        <v>6.5389762878418001</v>
      </c>
      <c r="G169" s="187">
        <v>9.5300426483154403</v>
      </c>
      <c r="H169" s="187">
        <v>4.2514805793762402</v>
      </c>
      <c r="I169" s="204">
        <f>SUM(F169:F170)</f>
        <v>183.2504997253418</v>
      </c>
      <c r="J169" s="204">
        <f>F169/(F169+F170)</f>
        <v>3.5683265789956925E-2</v>
      </c>
    </row>
    <row r="170" spans="2:10">
      <c r="B170" s="186"/>
      <c r="C170" s="198"/>
      <c r="D170" s="198"/>
      <c r="E170" s="186" t="s">
        <v>29</v>
      </c>
      <c r="F170" s="187">
        <v>176.71152343750001</v>
      </c>
      <c r="G170" s="187">
        <v>190.45544433593761</v>
      </c>
      <c r="H170" s="187">
        <v>163.00762939453119</v>
      </c>
      <c r="I170" s="204"/>
      <c r="J170" s="204"/>
    </row>
    <row r="171" spans="2:10">
      <c r="B171" s="186"/>
      <c r="C171" s="196" t="s">
        <v>38</v>
      </c>
      <c r="D171" s="199"/>
      <c r="E171" s="186" t="s">
        <v>9</v>
      </c>
      <c r="F171" s="187">
        <v>256.32426757812601</v>
      </c>
      <c r="G171" s="187">
        <v>273.08410644531239</v>
      </c>
      <c r="H171" s="187">
        <v>239.62391662597639</v>
      </c>
      <c r="I171" s="200"/>
      <c r="J171" s="200"/>
    </row>
    <row r="172" spans="2:10">
      <c r="B172" s="186"/>
      <c r="C172" s="197"/>
      <c r="D172" s="199"/>
      <c r="E172" s="186" t="s">
        <v>10</v>
      </c>
      <c r="F172" s="187">
        <v>358.21992187500001</v>
      </c>
      <c r="G172" s="187">
        <v>378.0146484375</v>
      </c>
      <c r="H172" s="187">
        <v>338.50805664062523</v>
      </c>
      <c r="I172" s="200"/>
      <c r="J172" s="200"/>
    </row>
    <row r="173" spans="2:10" s="81" customFormat="1" ht="15" customHeight="1">
      <c r="B173" s="190"/>
      <c r="C173" s="197"/>
      <c r="D173" s="201" t="s">
        <v>12</v>
      </c>
      <c r="E173" s="190" t="s">
        <v>13</v>
      </c>
      <c r="F173" s="80">
        <v>208.700048828126</v>
      </c>
      <c r="G173" s="183">
        <v>224.5310058593752</v>
      </c>
      <c r="H173" s="183">
        <v>192.92218017578119</v>
      </c>
      <c r="I173" s="202">
        <f>SUM(F173:F174)</f>
        <v>215.40792922973731</v>
      </c>
      <c r="J173" s="202">
        <f>F173/(F173+F174)</f>
        <v>0.96885964028530625</v>
      </c>
    </row>
    <row r="174" spans="2:10" s="81" customFormat="1" ht="15" customHeight="1">
      <c r="B174" s="190"/>
      <c r="C174" s="197"/>
      <c r="D174" s="201"/>
      <c r="E174" s="190" t="s">
        <v>14</v>
      </c>
      <c r="F174" s="80">
        <v>6.7078804016113196</v>
      </c>
      <c r="G174" s="183">
        <v>9.9313688278198402</v>
      </c>
      <c r="H174" s="183">
        <v>4.2721195220947203</v>
      </c>
      <c r="I174" s="202"/>
      <c r="J174" s="202"/>
    </row>
    <row r="175" spans="2:10" s="81" customFormat="1" ht="15" customHeight="1">
      <c r="B175" s="190"/>
      <c r="C175" s="197"/>
      <c r="D175" s="201" t="s">
        <v>15</v>
      </c>
      <c r="E175" s="190" t="s">
        <v>16</v>
      </c>
      <c r="F175" s="80">
        <v>0.27752673625946001</v>
      </c>
      <c r="G175" s="183">
        <v>1.3256154060363761</v>
      </c>
      <c r="H175" s="183">
        <v>1.165579445660116E-2</v>
      </c>
      <c r="I175" s="202">
        <f>SUM(F175:F176)</f>
        <v>10.000713992118841</v>
      </c>
      <c r="J175" s="202">
        <f>F175/(F175+F176)</f>
        <v>2.7750692248390225E-2</v>
      </c>
    </row>
    <row r="176" spans="2:10" s="81" customFormat="1" ht="15" customHeight="1">
      <c r="B176" s="190"/>
      <c r="C176" s="197"/>
      <c r="D176" s="201"/>
      <c r="E176" s="190" t="s">
        <v>17</v>
      </c>
      <c r="F176" s="80">
        <v>9.723187255859381</v>
      </c>
      <c r="G176" s="183">
        <v>13.32447338104248</v>
      </c>
      <c r="H176" s="183">
        <v>6.8391394615173198</v>
      </c>
      <c r="I176" s="202"/>
      <c r="J176" s="202"/>
    </row>
    <row r="177" spans="2:10" ht="15" hidden="1" customHeight="1">
      <c r="B177" s="186"/>
      <c r="C177" s="197"/>
      <c r="D177" s="199" t="s">
        <v>18</v>
      </c>
      <c r="E177" s="188" t="s">
        <v>19</v>
      </c>
      <c r="F177" s="58"/>
      <c r="G177" s="58"/>
      <c r="H177" s="58"/>
      <c r="I177" s="200">
        <f>SUM(F177:F178)</f>
        <v>0</v>
      </c>
      <c r="J177" s="200" t="e">
        <f>F177/(F177+F178)</f>
        <v>#DIV/0!</v>
      </c>
    </row>
    <row r="178" spans="2:10" ht="15" hidden="1" customHeight="1">
      <c r="B178" s="186"/>
      <c r="C178" s="197"/>
      <c r="D178" s="199"/>
      <c r="E178" s="188" t="s">
        <v>20</v>
      </c>
      <c r="F178" s="58"/>
      <c r="G178" s="58"/>
      <c r="H178" s="58"/>
      <c r="I178" s="200"/>
      <c r="J178" s="200"/>
    </row>
    <row r="179" spans="2:10" ht="15" hidden="1" customHeight="1">
      <c r="B179" s="186"/>
      <c r="C179" s="197"/>
      <c r="D179" s="199" t="s">
        <v>21</v>
      </c>
      <c r="E179" s="188" t="s">
        <v>22</v>
      </c>
      <c r="F179" s="189"/>
      <c r="G179" s="189"/>
      <c r="H179" s="189"/>
      <c r="I179" s="200">
        <f>SUM(F179:F180)</f>
        <v>0</v>
      </c>
      <c r="J179" s="200" t="e">
        <f>F179/(F179+F180)</f>
        <v>#DIV/0!</v>
      </c>
    </row>
    <row r="180" spans="2:10" ht="15" hidden="1" customHeight="1">
      <c r="B180" s="186"/>
      <c r="C180" s="197"/>
      <c r="D180" s="199"/>
      <c r="E180" s="188" t="s">
        <v>23</v>
      </c>
      <c r="F180" s="189"/>
      <c r="G180" s="189"/>
      <c r="H180" s="189"/>
      <c r="I180" s="200"/>
      <c r="J180" s="200"/>
    </row>
    <row r="181" spans="2:10" ht="15" customHeight="1">
      <c r="B181" s="186"/>
      <c r="C181" s="197"/>
      <c r="D181" s="203" t="s">
        <v>24</v>
      </c>
      <c r="E181" s="186" t="s">
        <v>25</v>
      </c>
      <c r="F181" s="187">
        <v>260.00451660156199</v>
      </c>
      <c r="G181" s="187">
        <v>277.15856933593761</v>
      </c>
      <c r="H181" s="187">
        <v>242.9127655029296</v>
      </c>
      <c r="I181" s="204">
        <f>SUM(F181:F182)</f>
        <v>270.57985839843701</v>
      </c>
      <c r="J181" s="204">
        <f>F181/(F181+F182)</f>
        <v>0.96091600513256792</v>
      </c>
    </row>
    <row r="182" spans="2:10" ht="15" customHeight="1">
      <c r="B182" s="186"/>
      <c r="C182" s="197"/>
      <c r="D182" s="203"/>
      <c r="E182" s="186" t="s">
        <v>26</v>
      </c>
      <c r="F182" s="187">
        <v>10.575341796875</v>
      </c>
      <c r="G182" s="187">
        <v>14.373685836791999</v>
      </c>
      <c r="H182" s="187">
        <v>7.5149102210998402</v>
      </c>
      <c r="I182" s="204"/>
      <c r="J182" s="204"/>
    </row>
    <row r="183" spans="2:10">
      <c r="B183" s="186"/>
      <c r="C183" s="197"/>
      <c r="D183" s="196" t="s">
        <v>27</v>
      </c>
      <c r="E183" s="186" t="s">
        <v>28</v>
      </c>
      <c r="F183" s="187">
        <v>4.1392230987548801</v>
      </c>
      <c r="G183" s="187">
        <v>6.6189813613891602</v>
      </c>
      <c r="H183" s="187">
        <v>2.3735368251800519</v>
      </c>
      <c r="I183" s="204">
        <f>SUM(F183:F184)</f>
        <v>211.94505805969288</v>
      </c>
      <c r="J183" s="204">
        <f>F183/(F183+F184)</f>
        <v>1.9529698576831626E-2</v>
      </c>
    </row>
    <row r="184" spans="2:10">
      <c r="B184" s="186"/>
      <c r="C184" s="198"/>
      <c r="D184" s="198"/>
      <c r="E184" s="186" t="s">
        <v>29</v>
      </c>
      <c r="F184" s="187">
        <v>207.805834960938</v>
      </c>
      <c r="G184" s="187">
        <v>222.83409118652361</v>
      </c>
      <c r="H184" s="187">
        <v>192.82540893554679</v>
      </c>
      <c r="I184" s="204"/>
      <c r="J184" s="204"/>
    </row>
    <row r="185" spans="2:10">
      <c r="B185" s="186"/>
      <c r="C185" s="196" t="s">
        <v>39</v>
      </c>
      <c r="D185" s="199"/>
      <c r="E185" s="186" t="s">
        <v>9</v>
      </c>
      <c r="F185" s="187">
        <v>336.53247070312602</v>
      </c>
      <c r="G185" s="187">
        <v>356.60427856445318</v>
      </c>
      <c r="H185" s="187">
        <v>316.54592895507801</v>
      </c>
      <c r="I185" s="200"/>
      <c r="J185" s="200"/>
    </row>
    <row r="186" spans="2:10">
      <c r="B186" s="186"/>
      <c r="C186" s="197"/>
      <c r="D186" s="199"/>
      <c r="E186" s="186" t="s">
        <v>10</v>
      </c>
      <c r="F186" s="187">
        <v>462.53520507812601</v>
      </c>
      <c r="G186" s="187">
        <v>486.58819580078</v>
      </c>
      <c r="H186" s="187">
        <v>438.60455322265602</v>
      </c>
      <c r="I186" s="200"/>
      <c r="J186" s="200"/>
    </row>
    <row r="187" spans="2:10" s="81" customFormat="1" ht="15" customHeight="1">
      <c r="B187" s="190"/>
      <c r="C187" s="197"/>
      <c r="D187" s="201" t="s">
        <v>12</v>
      </c>
      <c r="E187" s="190" t="s">
        <v>13</v>
      </c>
      <c r="F187" s="191">
        <v>274.98007812499998</v>
      </c>
      <c r="G187" s="191">
        <v>292.34637451171881</v>
      </c>
      <c r="H187" s="191">
        <v>257.67767333984358</v>
      </c>
      <c r="I187" s="202">
        <f>SUM(F187:F188)</f>
        <v>311.58249511718759</v>
      </c>
      <c r="J187" s="202">
        <f>F187/(F187+F188)</f>
        <v>0.88252736413057709</v>
      </c>
    </row>
    <row r="188" spans="2:10" s="81" customFormat="1" ht="15" customHeight="1">
      <c r="B188" s="190"/>
      <c r="C188" s="197"/>
      <c r="D188" s="201"/>
      <c r="E188" s="190" t="s">
        <v>14</v>
      </c>
      <c r="F188" s="191">
        <v>36.602416992187599</v>
      </c>
      <c r="G188" s="191">
        <v>42.850807189941598</v>
      </c>
      <c r="H188" s="191">
        <v>30.362310409545881</v>
      </c>
      <c r="I188" s="202"/>
      <c r="J188" s="202"/>
    </row>
    <row r="189" spans="2:10" s="81" customFormat="1" ht="15" customHeight="1">
      <c r="B189" s="190"/>
      <c r="C189" s="197"/>
      <c r="D189" s="201" t="s">
        <v>15</v>
      </c>
      <c r="E189" s="190" t="s">
        <v>16</v>
      </c>
      <c r="F189" s="182">
        <v>0</v>
      </c>
      <c r="G189" s="184">
        <v>0.80168437957763605</v>
      </c>
      <c r="H189" s="184">
        <v>0</v>
      </c>
      <c r="I189" s="202">
        <f>SUM(F189:F190)</f>
        <v>38.417770385742202</v>
      </c>
      <c r="J189" s="202">
        <f>F189/(F189+F190)</f>
        <v>0</v>
      </c>
    </row>
    <row r="190" spans="2:10" s="81" customFormat="1" ht="15" customHeight="1">
      <c r="B190" s="190"/>
      <c r="C190" s="197"/>
      <c r="D190" s="201"/>
      <c r="E190" s="190" t="s">
        <v>17</v>
      </c>
      <c r="F190" s="80">
        <v>38.417770385742202</v>
      </c>
      <c r="G190" s="183">
        <v>44.718811035156399</v>
      </c>
      <c r="H190" s="183">
        <v>32.125160217285163</v>
      </c>
      <c r="I190" s="202"/>
      <c r="J190" s="202"/>
    </row>
    <row r="191" spans="2:10" ht="15" hidden="1" customHeight="1">
      <c r="B191" s="186"/>
      <c r="C191" s="197"/>
      <c r="D191" s="199" t="s">
        <v>18</v>
      </c>
      <c r="E191" s="188" t="s">
        <v>19</v>
      </c>
      <c r="F191" s="58"/>
      <c r="G191" s="58"/>
      <c r="H191" s="58"/>
      <c r="I191" s="200">
        <f>SUM(F191:F192)</f>
        <v>0</v>
      </c>
      <c r="J191" s="200" t="e">
        <f>F191/(F191+F192)</f>
        <v>#DIV/0!</v>
      </c>
    </row>
    <row r="192" spans="2:10" ht="15" hidden="1" customHeight="1">
      <c r="B192" s="186"/>
      <c r="C192" s="197"/>
      <c r="D192" s="199"/>
      <c r="E192" s="188" t="s">
        <v>20</v>
      </c>
      <c r="F192" s="58"/>
      <c r="G192" s="58"/>
      <c r="H192" s="58"/>
      <c r="I192" s="200"/>
      <c r="J192" s="200"/>
    </row>
    <row r="193" spans="2:10" ht="15" hidden="1" customHeight="1">
      <c r="B193" s="186"/>
      <c r="C193" s="197"/>
      <c r="D193" s="199" t="s">
        <v>21</v>
      </c>
      <c r="E193" s="188" t="s">
        <v>22</v>
      </c>
      <c r="F193" s="189"/>
      <c r="G193" s="189"/>
      <c r="H193" s="189"/>
      <c r="I193" s="200">
        <f>SUM(F193:F194)</f>
        <v>0</v>
      </c>
      <c r="J193" s="200" t="e">
        <f>F193/(F193+F194)</f>
        <v>#DIV/0!</v>
      </c>
    </row>
    <row r="194" spans="2:10" ht="15" hidden="1" customHeight="1">
      <c r="B194" s="186"/>
      <c r="C194" s="197"/>
      <c r="D194" s="199"/>
      <c r="E194" s="188" t="s">
        <v>23</v>
      </c>
      <c r="F194" s="189"/>
      <c r="G194" s="189"/>
      <c r="H194" s="189"/>
      <c r="I194" s="200"/>
      <c r="J194" s="200"/>
    </row>
    <row r="195" spans="2:10" ht="15" customHeight="1">
      <c r="B195" s="186"/>
      <c r="C195" s="197"/>
      <c r="D195" s="203" t="s">
        <v>24</v>
      </c>
      <c r="E195" s="186" t="s">
        <v>25</v>
      </c>
      <c r="F195" s="187">
        <v>314.77216796875001</v>
      </c>
      <c r="G195" s="187">
        <v>334.85641479492199</v>
      </c>
      <c r="H195" s="187">
        <v>294.77325439453119</v>
      </c>
      <c r="I195" s="204">
        <f>SUM(F195:F196)</f>
        <v>355.73942565917963</v>
      </c>
      <c r="J195" s="204">
        <f>F195/(F195+F196)</f>
        <v>0.8848391414178568</v>
      </c>
    </row>
    <row r="196" spans="2:10" ht="15" customHeight="1">
      <c r="B196" s="186"/>
      <c r="C196" s="197"/>
      <c r="D196" s="203"/>
      <c r="E196" s="186" t="s">
        <v>26</v>
      </c>
      <c r="F196" s="187">
        <v>40.967257690429605</v>
      </c>
      <c r="G196" s="187">
        <v>48.097778320312401</v>
      </c>
      <c r="H196" s="187">
        <v>33.847518920898438</v>
      </c>
      <c r="I196" s="204"/>
      <c r="J196" s="204"/>
    </row>
    <row r="197" spans="2:10">
      <c r="B197" s="186"/>
      <c r="C197" s="197"/>
      <c r="D197" s="196" t="s">
        <v>27</v>
      </c>
      <c r="E197" s="186" t="s">
        <v>28</v>
      </c>
      <c r="F197" s="187">
        <v>15.490380859375</v>
      </c>
      <c r="G197" s="187">
        <v>20.157808303833001</v>
      </c>
      <c r="H197" s="187">
        <v>11.60813903808592</v>
      </c>
      <c r="I197" s="204">
        <f>SUM(F197:F198)</f>
        <v>261.99643554687503</v>
      </c>
      <c r="J197" s="204">
        <f>F197/(F197+F198)</f>
        <v>5.9124395440882029E-2</v>
      </c>
    </row>
    <row r="198" spans="2:10">
      <c r="B198" s="186"/>
      <c r="C198" s="198"/>
      <c r="D198" s="198"/>
      <c r="E198" s="186" t="s">
        <v>29</v>
      </c>
      <c r="F198" s="187">
        <v>246.50605468750001</v>
      </c>
      <c r="G198" s="187">
        <v>263.70745849609358</v>
      </c>
      <c r="H198" s="187">
        <v>229.3672790527344</v>
      </c>
      <c r="I198" s="204"/>
      <c r="J198" s="204"/>
    </row>
    <row r="199" spans="2:10">
      <c r="B199" s="186"/>
      <c r="C199" s="196" t="s">
        <v>40</v>
      </c>
      <c r="D199" s="199"/>
      <c r="E199" s="186" t="s">
        <v>9</v>
      </c>
      <c r="F199" s="187">
        <v>223.26376953125001</v>
      </c>
      <c r="G199" s="187">
        <v>240.0026092529296</v>
      </c>
      <c r="H199" s="187">
        <v>206.58427429199199</v>
      </c>
      <c r="I199" s="200"/>
      <c r="J199" s="200"/>
    </row>
    <row r="200" spans="2:10">
      <c r="B200" s="186"/>
      <c r="C200" s="197"/>
      <c r="D200" s="199"/>
      <c r="E200" s="186" t="s">
        <v>10</v>
      </c>
      <c r="F200" s="187">
        <v>331.39594726562598</v>
      </c>
      <c r="G200" s="187">
        <v>351.4117736816408</v>
      </c>
      <c r="H200" s="187">
        <v>311.46487426757801</v>
      </c>
      <c r="I200" s="200"/>
      <c r="J200" s="200"/>
    </row>
    <row r="201" spans="2:10" s="81" customFormat="1" ht="15" customHeight="1">
      <c r="B201" s="190"/>
      <c r="C201" s="197"/>
      <c r="D201" s="201" t="s">
        <v>12</v>
      </c>
      <c r="E201" s="190" t="s">
        <v>13</v>
      </c>
      <c r="F201" s="80">
        <v>186.57075195312501</v>
      </c>
      <c r="G201" s="183">
        <v>200.54391479492199</v>
      </c>
      <c r="H201" s="183">
        <v>172.63897705078119</v>
      </c>
      <c r="I201" s="202">
        <f>SUM(F201:F202)</f>
        <v>198.83468704223634</v>
      </c>
      <c r="J201" s="202">
        <f>F201/(F201+F202)</f>
        <v>0.93832094755928463</v>
      </c>
    </row>
    <row r="202" spans="2:10" s="81" customFormat="1" ht="15" customHeight="1">
      <c r="B202" s="190"/>
      <c r="C202" s="197"/>
      <c r="D202" s="201"/>
      <c r="E202" s="190" t="s">
        <v>14</v>
      </c>
      <c r="F202" s="80">
        <v>12.263935089111319</v>
      </c>
      <c r="G202" s="183">
        <v>16.172174453735359</v>
      </c>
      <c r="H202" s="183">
        <v>9.0442247390747195</v>
      </c>
      <c r="I202" s="202"/>
      <c r="J202" s="202"/>
    </row>
    <row r="203" spans="2:10" s="81" customFormat="1" ht="15" customHeight="1">
      <c r="B203" s="190"/>
      <c r="C203" s="197"/>
      <c r="D203" s="201" t="s">
        <v>15</v>
      </c>
      <c r="E203" s="190" t="s">
        <v>16</v>
      </c>
      <c r="F203" s="80">
        <v>0</v>
      </c>
      <c r="G203" s="183">
        <v>0.87518680095672796</v>
      </c>
      <c r="H203" s="183">
        <v>0</v>
      </c>
      <c r="I203" s="202">
        <f>SUM(F203:F204)</f>
        <v>8.4782798767089798</v>
      </c>
      <c r="J203" s="202">
        <f>F203/(F203+F204)</f>
        <v>0</v>
      </c>
    </row>
    <row r="204" spans="2:10" s="81" customFormat="1" ht="15" customHeight="1">
      <c r="B204" s="190"/>
      <c r="C204" s="197"/>
      <c r="D204" s="201"/>
      <c r="E204" s="190" t="s">
        <v>17</v>
      </c>
      <c r="F204" s="80">
        <v>8.4782798767089798</v>
      </c>
      <c r="G204" s="183">
        <v>11.965235710144039</v>
      </c>
      <c r="H204" s="183">
        <v>5.7463126182556001</v>
      </c>
      <c r="I204" s="202"/>
      <c r="J204" s="202"/>
    </row>
    <row r="205" spans="2:10" ht="15" hidden="1" customHeight="1">
      <c r="B205" s="186"/>
      <c r="C205" s="197"/>
      <c r="D205" s="199" t="s">
        <v>18</v>
      </c>
      <c r="E205" s="188" t="s">
        <v>19</v>
      </c>
      <c r="F205" s="58"/>
      <c r="G205" s="58"/>
      <c r="H205" s="58"/>
      <c r="I205" s="200">
        <f>SUM(F205:F206)</f>
        <v>0</v>
      </c>
      <c r="J205" s="200" t="e">
        <f>F205/(F205+F206)</f>
        <v>#DIV/0!</v>
      </c>
    </row>
    <row r="206" spans="2:10" ht="15" hidden="1" customHeight="1">
      <c r="B206" s="186"/>
      <c r="C206" s="197"/>
      <c r="D206" s="199"/>
      <c r="E206" s="188" t="s">
        <v>20</v>
      </c>
      <c r="F206" s="58"/>
      <c r="G206" s="58"/>
      <c r="H206" s="58"/>
      <c r="I206" s="200"/>
      <c r="J206" s="200"/>
    </row>
    <row r="207" spans="2:10" ht="15" hidden="1" customHeight="1">
      <c r="B207" s="186"/>
      <c r="C207" s="197"/>
      <c r="D207" s="199" t="s">
        <v>21</v>
      </c>
      <c r="E207" s="188" t="s">
        <v>22</v>
      </c>
      <c r="F207" s="189"/>
      <c r="G207" s="189"/>
      <c r="H207" s="189"/>
      <c r="I207" s="200">
        <f>SUM(F207:F208)</f>
        <v>0</v>
      </c>
      <c r="J207" s="200" t="e">
        <f>F207/(F207+F208)</f>
        <v>#DIV/0!</v>
      </c>
    </row>
    <row r="208" spans="2:10" ht="15" hidden="1" customHeight="1">
      <c r="B208" s="186"/>
      <c r="C208" s="197"/>
      <c r="D208" s="199"/>
      <c r="E208" s="188" t="s">
        <v>23</v>
      </c>
      <c r="F208" s="189"/>
      <c r="G208" s="189"/>
      <c r="H208" s="189"/>
      <c r="I208" s="200"/>
      <c r="J208" s="200"/>
    </row>
    <row r="209" spans="2:10" ht="15" customHeight="1">
      <c r="B209" s="186"/>
      <c r="C209" s="197"/>
      <c r="D209" s="203" t="s">
        <v>24</v>
      </c>
      <c r="E209" s="186" t="s">
        <v>25</v>
      </c>
      <c r="F209" s="187">
        <v>242.11376953125</v>
      </c>
      <c r="G209" s="187">
        <v>259.33801269531239</v>
      </c>
      <c r="H209" s="187">
        <v>224.9523162841796</v>
      </c>
      <c r="I209" s="204">
        <f>SUM(F209:F210)</f>
        <v>258.55653076171876</v>
      </c>
      <c r="J209" s="204">
        <f>F209/(F209+F210)</f>
        <v>0.93640554666313136</v>
      </c>
    </row>
    <row r="210" spans="2:10" ht="15" customHeight="1">
      <c r="B210" s="186"/>
      <c r="C210" s="197"/>
      <c r="D210" s="203"/>
      <c r="E210" s="186" t="s">
        <v>26</v>
      </c>
      <c r="F210" s="187">
        <v>16.442761230468761</v>
      </c>
      <c r="G210" s="187">
        <v>21.295036315917962</v>
      </c>
      <c r="H210" s="187">
        <v>12.39282131195068</v>
      </c>
      <c r="I210" s="204"/>
      <c r="J210" s="204"/>
    </row>
    <row r="211" spans="2:10">
      <c r="B211" s="186"/>
      <c r="C211" s="197"/>
      <c r="D211" s="196" t="s">
        <v>27</v>
      </c>
      <c r="E211" s="186" t="s">
        <v>28</v>
      </c>
      <c r="F211" s="187">
        <v>6.2973270416259801</v>
      </c>
      <c r="G211" s="187">
        <v>9.2481956481933594</v>
      </c>
      <c r="H211" s="187">
        <v>4.0536909103393599</v>
      </c>
      <c r="I211" s="204">
        <f>SUM(F211:F212)</f>
        <v>210.11237831115798</v>
      </c>
      <c r="J211" s="204">
        <f>F211/(F211+F212)</f>
        <v>2.9971232976575002E-2</v>
      </c>
    </row>
    <row r="212" spans="2:10">
      <c r="B212" s="186"/>
      <c r="C212" s="198"/>
      <c r="D212" s="198"/>
      <c r="E212" s="186" t="s">
        <v>29</v>
      </c>
      <c r="F212" s="187">
        <v>203.81505126953201</v>
      </c>
      <c r="G212" s="187">
        <v>218.63497924804679</v>
      </c>
      <c r="H212" s="187">
        <v>189.0416564941408</v>
      </c>
      <c r="I212" s="204"/>
      <c r="J212" s="204"/>
    </row>
    <row r="213" spans="2:10">
      <c r="C213" s="196" t="s">
        <v>41</v>
      </c>
      <c r="D213" s="199"/>
      <c r="E213" s="186" t="s">
        <v>9</v>
      </c>
      <c r="F213" s="187">
        <v>0</v>
      </c>
      <c r="G213" s="187">
        <v>0.88485401868820002</v>
      </c>
      <c r="H213" s="187">
        <v>0</v>
      </c>
      <c r="I213" s="200"/>
      <c r="J213" s="200"/>
    </row>
    <row r="214" spans="2:10">
      <c r="C214" s="197"/>
      <c r="D214" s="199"/>
      <c r="E214" s="186" t="s">
        <v>10</v>
      </c>
      <c r="F214" s="187">
        <v>0</v>
      </c>
      <c r="G214" s="187">
        <v>0.99719357490539595</v>
      </c>
      <c r="H214" s="187">
        <v>0</v>
      </c>
      <c r="I214" s="200"/>
      <c r="J214" s="200"/>
    </row>
    <row r="215" spans="2:10">
      <c r="C215" s="197"/>
      <c r="D215" s="201" t="s">
        <v>12</v>
      </c>
      <c r="E215" s="190" t="s">
        <v>13</v>
      </c>
      <c r="F215" s="80">
        <v>0</v>
      </c>
      <c r="G215" s="183">
        <v>0.82105946540832397</v>
      </c>
      <c r="H215" s="183">
        <v>0</v>
      </c>
      <c r="I215" s="202">
        <f>SUM(F215:F216)</f>
        <v>0</v>
      </c>
      <c r="J215" s="202" t="e">
        <f>F215/(F215+F216)</f>
        <v>#DIV/0!</v>
      </c>
    </row>
    <row r="216" spans="2:10">
      <c r="C216" s="197"/>
      <c r="D216" s="201"/>
      <c r="E216" s="190" t="s">
        <v>14</v>
      </c>
      <c r="F216" s="80">
        <v>0</v>
      </c>
      <c r="G216" s="183">
        <v>0.82105946540832397</v>
      </c>
      <c r="H216" s="183">
        <v>0</v>
      </c>
      <c r="I216" s="202"/>
      <c r="J216" s="202"/>
    </row>
    <row r="217" spans="2:10">
      <c r="C217" s="197"/>
      <c r="D217" s="201" t="s">
        <v>15</v>
      </c>
      <c r="E217" s="190" t="s">
        <v>16</v>
      </c>
      <c r="F217" s="80">
        <v>0</v>
      </c>
      <c r="G217" s="183">
        <v>0.83397841453552402</v>
      </c>
      <c r="H217" s="183">
        <v>0</v>
      </c>
      <c r="I217" s="202">
        <f>SUM(F217:F218)</f>
        <v>0</v>
      </c>
      <c r="J217" s="202" t="e">
        <f>F217/(F217+F218)</f>
        <v>#DIV/0!</v>
      </c>
    </row>
    <row r="218" spans="2:10">
      <c r="C218" s="197"/>
      <c r="D218" s="201"/>
      <c r="E218" s="190" t="s">
        <v>17</v>
      </c>
      <c r="F218" s="80">
        <v>0</v>
      </c>
      <c r="G218" s="183">
        <v>0.83397841453552402</v>
      </c>
      <c r="H218" s="183">
        <v>0</v>
      </c>
      <c r="I218" s="202"/>
      <c r="J218" s="202"/>
    </row>
    <row r="219" spans="2:10" hidden="1">
      <c r="C219" s="197"/>
      <c r="D219" s="199" t="s">
        <v>18</v>
      </c>
      <c r="E219" s="188" t="s">
        <v>19</v>
      </c>
      <c r="F219" s="58"/>
      <c r="G219" s="58"/>
      <c r="H219" s="58"/>
      <c r="I219" s="200">
        <f>SUM(F219:F220)</f>
        <v>0</v>
      </c>
      <c r="J219" s="200" t="e">
        <f>F219/(F219+F220)</f>
        <v>#DIV/0!</v>
      </c>
    </row>
    <row r="220" spans="2:10" hidden="1">
      <c r="C220" s="197"/>
      <c r="D220" s="199"/>
      <c r="E220" s="188" t="s">
        <v>20</v>
      </c>
      <c r="F220" s="58"/>
      <c r="G220" s="58"/>
      <c r="H220" s="58"/>
      <c r="I220" s="200"/>
      <c r="J220" s="200"/>
    </row>
    <row r="221" spans="2:10" hidden="1">
      <c r="C221" s="197"/>
      <c r="D221" s="199" t="s">
        <v>21</v>
      </c>
      <c r="E221" s="188" t="s">
        <v>22</v>
      </c>
      <c r="F221" s="189"/>
      <c r="G221" s="189"/>
      <c r="H221" s="189"/>
      <c r="I221" s="200">
        <f>SUM(F221:F222)</f>
        <v>0</v>
      </c>
      <c r="J221" s="200" t="e">
        <f>F221/(F221+F222)</f>
        <v>#DIV/0!</v>
      </c>
    </row>
    <row r="222" spans="2:10" hidden="1">
      <c r="C222" s="197"/>
      <c r="D222" s="199"/>
      <c r="E222" s="188" t="s">
        <v>23</v>
      </c>
      <c r="F222" s="189"/>
      <c r="G222" s="189"/>
      <c r="H222" s="189"/>
      <c r="I222" s="200"/>
      <c r="J222" s="200"/>
    </row>
    <row r="223" spans="2:10">
      <c r="C223" s="197"/>
      <c r="D223" s="203" t="s">
        <v>24</v>
      </c>
      <c r="E223" s="186" t="s">
        <v>25</v>
      </c>
      <c r="F223" s="187">
        <v>0</v>
      </c>
      <c r="G223" s="187">
        <v>0.78735774755478005</v>
      </c>
      <c r="H223" s="187">
        <v>0</v>
      </c>
      <c r="I223" s="204">
        <f>SUM(F223:F224)</f>
        <v>0</v>
      </c>
      <c r="J223" s="204" t="e">
        <f>F223/(F223+F224)</f>
        <v>#DIV/0!</v>
      </c>
    </row>
    <row r="224" spans="2:10">
      <c r="C224" s="197"/>
      <c r="D224" s="203"/>
      <c r="E224" s="186" t="s">
        <v>26</v>
      </c>
      <c r="F224" s="187">
        <v>0</v>
      </c>
      <c r="G224" s="187">
        <v>0.78735774755478005</v>
      </c>
      <c r="H224" s="187">
        <v>0</v>
      </c>
      <c r="I224" s="204"/>
      <c r="J224" s="204"/>
    </row>
    <row r="225" spans="3:10">
      <c r="C225" s="197"/>
      <c r="D225" s="196" t="s">
        <v>27</v>
      </c>
      <c r="E225" s="186" t="s">
        <v>28</v>
      </c>
      <c r="F225" s="187">
        <v>0</v>
      </c>
      <c r="G225" s="187">
        <v>0.78770971298217596</v>
      </c>
      <c r="H225" s="187">
        <v>0</v>
      </c>
      <c r="I225" s="204">
        <f>SUM(F225:F226)</f>
        <v>0</v>
      </c>
      <c r="J225" s="204" t="e">
        <f>F225/(F225+F226)</f>
        <v>#DIV/0!</v>
      </c>
    </row>
    <row r="226" spans="3:10">
      <c r="C226" s="198"/>
      <c r="D226" s="198"/>
      <c r="E226" s="186" t="s">
        <v>29</v>
      </c>
      <c r="F226" s="187">
        <v>0</v>
      </c>
      <c r="G226" s="187">
        <v>0.78770971298217596</v>
      </c>
      <c r="H226" s="187">
        <v>0</v>
      </c>
      <c r="I226" s="204"/>
      <c r="J226" s="204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52">
    <mergeCell ref="C3:C16"/>
    <mergeCell ref="C17:C30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31:C44"/>
    <mergeCell ref="C45:C58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59:C72"/>
    <mergeCell ref="C73:C86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87:C100"/>
    <mergeCell ref="C101:C114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  <mergeCell ref="C213:C226"/>
    <mergeCell ref="D213:D214"/>
    <mergeCell ref="I213:I214"/>
    <mergeCell ref="J213:J214"/>
    <mergeCell ref="D215:D216"/>
    <mergeCell ref="I215:I216"/>
    <mergeCell ref="J215:J216"/>
    <mergeCell ref="D217:D218"/>
    <mergeCell ref="I217:I218"/>
    <mergeCell ref="J217:J218"/>
    <mergeCell ref="D219:D220"/>
    <mergeCell ref="I219:I220"/>
    <mergeCell ref="J219:J220"/>
    <mergeCell ref="D221:D222"/>
    <mergeCell ref="I221:I222"/>
    <mergeCell ref="J221:J222"/>
    <mergeCell ref="D223:D224"/>
    <mergeCell ref="I223:I224"/>
    <mergeCell ref="J223:J224"/>
    <mergeCell ref="D225:D226"/>
    <mergeCell ref="I225:I226"/>
    <mergeCell ref="J225:J226"/>
  </mergeCells>
  <pageMargins left="0.7" right="0.7" top="0.75" bottom="0.75" header="0.3" footer="0.3"/>
  <pageSetup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A62" workbookViewId="0">
      <selection activeCell="A129" sqref="A129"/>
    </sheetView>
  </sheetViews>
  <sheetFormatPr defaultColWidth="10.625" defaultRowHeight="15.6"/>
  <sheetData/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B3654D-6F32-4046-8E6F-9784D21DBC18}">
  <dimension ref="A1:I49"/>
  <sheetViews>
    <sheetView showGridLines="0" tabSelected="1" zoomScale="70" zoomScaleNormal="70" workbookViewId="0">
      <selection activeCell="M22" sqref="M22"/>
    </sheetView>
  </sheetViews>
  <sheetFormatPr defaultColWidth="10.875" defaultRowHeight="14.45"/>
  <cols>
    <col min="1" max="1" width="10.5" style="192" customWidth="1"/>
    <col min="2" max="2" width="10.5" style="23" customWidth="1"/>
    <col min="3" max="3" width="10.5" style="26" customWidth="1"/>
    <col min="4" max="16384" width="10.875" style="192"/>
  </cols>
  <sheetData>
    <row r="1" spans="1:9" ht="30" customHeight="1">
      <c r="A1" s="190" t="s">
        <v>12</v>
      </c>
      <c r="B1" s="190" t="s">
        <v>12</v>
      </c>
      <c r="C1" s="190" t="s">
        <v>12</v>
      </c>
      <c r="D1" s="186" t="s">
        <v>27</v>
      </c>
      <c r="E1" s="186" t="s">
        <v>27</v>
      </c>
      <c r="F1" s="186" t="s">
        <v>27</v>
      </c>
      <c r="G1" s="186" t="s">
        <v>24</v>
      </c>
      <c r="H1" s="186" t="s">
        <v>24</v>
      </c>
      <c r="I1" s="186" t="s">
        <v>24</v>
      </c>
    </row>
    <row r="2" spans="1:9" ht="18" customHeight="1">
      <c r="A2" s="194">
        <v>44560</v>
      </c>
      <c r="B2" s="195">
        <v>12301</v>
      </c>
      <c r="C2" s="191">
        <v>0.84756163528123751</v>
      </c>
      <c r="D2" s="194">
        <v>44560</v>
      </c>
      <c r="E2" s="195">
        <v>12301</v>
      </c>
      <c r="F2" s="187">
        <v>9.3102270467779136E-2</v>
      </c>
      <c r="G2" s="194">
        <v>44560</v>
      </c>
      <c r="H2" s="195">
        <v>12301</v>
      </c>
      <c r="I2" s="187">
        <v>0.80679634686366286</v>
      </c>
    </row>
    <row r="3" spans="1:9" ht="18" customHeight="1">
      <c r="A3" s="194">
        <v>44562</v>
      </c>
      <c r="B3" s="195" t="s">
        <v>30</v>
      </c>
      <c r="C3" s="191">
        <v>0.90298564901888745</v>
      </c>
      <c r="D3" s="194">
        <v>44562</v>
      </c>
      <c r="E3" s="195" t="s">
        <v>30</v>
      </c>
      <c r="F3" s="187">
        <v>6.7507653700257853E-2</v>
      </c>
      <c r="G3" s="194">
        <v>44562</v>
      </c>
      <c r="H3" s="195" t="s">
        <v>30</v>
      </c>
      <c r="I3" s="187">
        <v>0.87766475824362244</v>
      </c>
    </row>
    <row r="4" spans="1:9" ht="18" customHeight="1">
      <c r="A4" s="194">
        <v>44563</v>
      </c>
      <c r="B4" s="195" t="s">
        <v>31</v>
      </c>
      <c r="C4" s="191">
        <v>0.87836934321095539</v>
      </c>
      <c r="D4" s="194">
        <v>44563</v>
      </c>
      <c r="E4" s="195" t="s">
        <v>31</v>
      </c>
      <c r="F4" s="187">
        <v>7.2227252868277886E-2</v>
      </c>
      <c r="G4" s="194">
        <v>44563</v>
      </c>
      <c r="H4" s="195" t="s">
        <v>31</v>
      </c>
      <c r="I4" s="187">
        <v>0.86901880701477008</v>
      </c>
    </row>
    <row r="5" spans="1:9" ht="18" customHeight="1">
      <c r="A5" s="194">
        <v>44564</v>
      </c>
      <c r="B5" s="195" t="s">
        <v>32</v>
      </c>
      <c r="C5" s="191">
        <v>0.91188829891321144</v>
      </c>
      <c r="D5" s="194">
        <v>44564</v>
      </c>
      <c r="E5" s="195" t="s">
        <v>32</v>
      </c>
      <c r="F5" s="187">
        <v>6.5898064734445025E-2</v>
      </c>
      <c r="G5" s="194">
        <v>44564</v>
      </c>
      <c r="H5" s="195" t="s">
        <v>32</v>
      </c>
      <c r="I5" s="187">
        <v>0.88697651681920975</v>
      </c>
    </row>
    <row r="6" spans="1:9" ht="18" customHeight="1">
      <c r="A6" s="194">
        <v>44565</v>
      </c>
      <c r="B6" s="195" t="s">
        <v>33</v>
      </c>
      <c r="C6" s="191">
        <v>0.9221605994979899</v>
      </c>
      <c r="D6" s="194">
        <v>44565</v>
      </c>
      <c r="E6" s="195" t="s">
        <v>33</v>
      </c>
      <c r="F6" s="187">
        <v>5.6784903676517832E-2</v>
      </c>
      <c r="G6" s="194">
        <v>44565</v>
      </c>
      <c r="H6" s="195" t="s">
        <v>33</v>
      </c>
      <c r="I6" s="187">
        <v>0.89613158955392558</v>
      </c>
    </row>
    <row r="7" spans="1:9" ht="18" customHeight="1">
      <c r="A7" s="194">
        <v>44566</v>
      </c>
      <c r="B7" s="195" t="s">
        <v>34</v>
      </c>
      <c r="C7" s="191">
        <v>0.88431309260511182</v>
      </c>
      <c r="D7" s="194">
        <v>44566</v>
      </c>
      <c r="E7" s="195" t="s">
        <v>34</v>
      </c>
      <c r="F7" s="187">
        <v>7.0102098099878565E-2</v>
      </c>
      <c r="G7" s="194">
        <v>44566</v>
      </c>
      <c r="H7" s="195" t="s">
        <v>34</v>
      </c>
      <c r="I7" s="187">
        <v>0.86830447264174082</v>
      </c>
    </row>
    <row r="8" spans="1:9" s="193" customFormat="1" ht="18" customHeight="1">
      <c r="A8" s="194">
        <v>44567</v>
      </c>
      <c r="B8" s="195">
        <v>1063</v>
      </c>
      <c r="C8" s="191">
        <v>0.93825227985552484</v>
      </c>
      <c r="D8" s="194">
        <v>44567</v>
      </c>
      <c r="E8" s="195">
        <v>1063</v>
      </c>
      <c r="F8" s="187">
        <v>2.8318811129454106E-2</v>
      </c>
      <c r="G8" s="194">
        <v>44567</v>
      </c>
      <c r="H8" s="195">
        <v>1063</v>
      </c>
      <c r="I8" s="187">
        <v>0.94484281498387857</v>
      </c>
    </row>
    <row r="9" spans="1:9" s="193" customFormat="1" ht="18" customHeight="1">
      <c r="A9" s="194">
        <v>44568</v>
      </c>
      <c r="B9" s="195" t="s">
        <v>35</v>
      </c>
      <c r="C9" s="191">
        <v>0.91858601933416117</v>
      </c>
      <c r="D9" s="194">
        <v>44568</v>
      </c>
      <c r="E9" s="195" t="s">
        <v>35</v>
      </c>
      <c r="F9" s="187">
        <v>6.166897650885457E-2</v>
      </c>
      <c r="G9" s="194">
        <v>44568</v>
      </c>
      <c r="H9" s="195" t="s">
        <v>35</v>
      </c>
      <c r="I9" s="187">
        <v>0.89996049513703225</v>
      </c>
    </row>
    <row r="10" spans="1:9" s="193" customFormat="1" ht="18" customHeight="1">
      <c r="A10" s="194">
        <v>44569</v>
      </c>
      <c r="B10" s="195" t="s">
        <v>36</v>
      </c>
      <c r="C10" s="191">
        <v>0.95770068228341521</v>
      </c>
      <c r="D10" s="194">
        <v>44569</v>
      </c>
      <c r="E10" s="195" t="s">
        <v>36</v>
      </c>
      <c r="F10" s="187">
        <v>3.3182202240709731E-2</v>
      </c>
      <c r="G10" s="194">
        <v>44569</v>
      </c>
      <c r="H10" s="195" t="s">
        <v>36</v>
      </c>
      <c r="I10" s="187">
        <v>0.95543530792605813</v>
      </c>
    </row>
    <row r="11" spans="1:9" s="193" customFormat="1" ht="18" customHeight="1">
      <c r="A11" s="194">
        <v>44570</v>
      </c>
      <c r="B11" s="195" t="s">
        <v>37</v>
      </c>
      <c r="C11" s="191">
        <v>0.93578859731502484</v>
      </c>
      <c r="D11" s="194">
        <v>44570</v>
      </c>
      <c r="E11" s="195" t="s">
        <v>37</v>
      </c>
      <c r="F11" s="187">
        <v>3.5683265789956925E-2</v>
      </c>
      <c r="G11" s="194">
        <v>44570</v>
      </c>
      <c r="H11" s="195" t="s">
        <v>37</v>
      </c>
      <c r="I11" s="187">
        <v>0.94121202739466725</v>
      </c>
    </row>
    <row r="12" spans="1:9" ht="18" customHeight="1">
      <c r="A12" s="194">
        <v>44571</v>
      </c>
      <c r="B12" s="195" t="s">
        <v>38</v>
      </c>
      <c r="C12" s="191">
        <v>0.96885964028530625</v>
      </c>
      <c r="D12" s="194">
        <v>44571</v>
      </c>
      <c r="E12" s="195" t="s">
        <v>38</v>
      </c>
      <c r="F12" s="187">
        <v>1.9529698576831626E-2</v>
      </c>
      <c r="G12" s="194">
        <v>44571</v>
      </c>
      <c r="H12" s="195" t="s">
        <v>38</v>
      </c>
      <c r="I12" s="187">
        <v>0.96091600513256792</v>
      </c>
    </row>
    <row r="13" spans="1:9" ht="18" customHeight="1">
      <c r="A13" s="194">
        <v>44572</v>
      </c>
      <c r="B13" s="195" t="s">
        <v>39</v>
      </c>
      <c r="C13" s="191">
        <v>0.88252736413057709</v>
      </c>
      <c r="D13" s="194">
        <v>44572</v>
      </c>
      <c r="E13" s="195" t="s">
        <v>39</v>
      </c>
      <c r="F13" s="187">
        <v>5.9124395440882029E-2</v>
      </c>
      <c r="G13" s="194">
        <v>44572</v>
      </c>
      <c r="H13" s="195" t="s">
        <v>39</v>
      </c>
      <c r="I13" s="187">
        <v>0.8848391414178568</v>
      </c>
    </row>
    <row r="14" spans="1:9" ht="18" customHeight="1">
      <c r="A14" s="194">
        <v>44573</v>
      </c>
      <c r="B14" s="195" t="s">
        <v>40</v>
      </c>
      <c r="C14" s="191">
        <v>0.93832094755928463</v>
      </c>
      <c r="D14" s="194">
        <v>44573</v>
      </c>
      <c r="E14" s="195" t="s">
        <v>40</v>
      </c>
      <c r="F14" s="187">
        <v>2.9971232976575002E-2</v>
      </c>
      <c r="G14" s="194">
        <v>44573</v>
      </c>
      <c r="H14" s="195" t="s">
        <v>40</v>
      </c>
      <c r="I14" s="187">
        <v>0.93640554666313136</v>
      </c>
    </row>
    <row r="15" spans="1:9" ht="18" customHeight="1">
      <c r="A15" s="194">
        <v>44574</v>
      </c>
      <c r="B15" s="195">
        <v>1132</v>
      </c>
      <c r="C15" s="191">
        <v>0.95303058863382883</v>
      </c>
      <c r="D15" s="194">
        <v>44574</v>
      </c>
      <c r="E15" s="195">
        <v>1132</v>
      </c>
      <c r="F15" s="187">
        <v>1.579054365868815E-2</v>
      </c>
      <c r="G15" s="194">
        <v>44574</v>
      </c>
      <c r="H15" s="195">
        <v>1132</v>
      </c>
      <c r="I15" s="187">
        <v>0.95347694160895746</v>
      </c>
    </row>
    <row r="16" spans="1:9" ht="18" customHeight="1">
      <c r="A16" s="194">
        <v>44575</v>
      </c>
      <c r="B16" s="195">
        <v>1141</v>
      </c>
      <c r="C16" s="191">
        <v>0.95609822310147119</v>
      </c>
      <c r="D16" s="194">
        <v>44575</v>
      </c>
      <c r="E16" s="195">
        <v>1141</v>
      </c>
      <c r="F16" s="187">
        <v>1.5902383467872459E-2</v>
      </c>
      <c r="G16" s="194">
        <v>44575</v>
      </c>
      <c r="H16" s="195">
        <v>1141</v>
      </c>
      <c r="I16" s="187">
        <v>0.94720017749828145</v>
      </c>
    </row>
    <row r="17" s="192" customFormat="1" ht="18" customHeight="1"/>
    <row r="18" s="192" customFormat="1" ht="18" customHeight="1"/>
    <row r="19" s="192" customFormat="1" ht="18" customHeight="1"/>
    <row r="20" s="192" customFormat="1" ht="18" customHeight="1"/>
    <row r="21" s="192" customFormat="1" ht="18" customHeight="1"/>
    <row r="22" s="193" customFormat="1" ht="18" customHeight="1"/>
    <row r="23" s="193" customFormat="1" ht="18" customHeight="1"/>
    <row r="24" s="193" customFormat="1" ht="18" customHeight="1"/>
    <row r="25" s="193" customFormat="1" ht="18" customHeight="1"/>
    <row r="26" s="192" customFormat="1" ht="18" customHeight="1"/>
    <row r="27" s="192" customFormat="1" ht="18" customHeight="1"/>
    <row r="28" s="192" customFormat="1" ht="18" customHeight="1"/>
    <row r="29" s="192" customFormat="1" ht="18" customHeight="1"/>
    <row r="30" s="192" customFormat="1" ht="18" customHeight="1"/>
    <row r="31" s="192" customFormat="1" ht="18" customHeight="1"/>
    <row r="32" s="192" customFormat="1" ht="18" customHeight="1"/>
    <row r="33" s="192" customFormat="1" ht="18" customHeight="1"/>
    <row r="34" s="192" customFormat="1" ht="18" customHeight="1"/>
    <row r="35" s="192" customFormat="1" ht="18" customHeight="1"/>
    <row r="36" s="193" customFormat="1" ht="18" customHeight="1"/>
    <row r="37" s="193" customFormat="1" ht="18" customHeight="1"/>
    <row r="38" s="193" customFormat="1" ht="18" customHeight="1"/>
    <row r="39" s="193" customFormat="1" ht="18" customHeight="1"/>
    <row r="40" s="192" customFormat="1" ht="18" customHeight="1"/>
    <row r="41" s="192" customFormat="1" ht="18" customHeight="1"/>
    <row r="42" s="192" customFormat="1" ht="18" customHeight="1"/>
    <row r="43" s="192" customFormat="1" ht="18" customHeight="1"/>
    <row r="44" s="192" customFormat="1" ht="18" customHeight="1"/>
    <row r="45" s="192" customFormat="1" ht="18" customHeight="1"/>
    <row r="46" s="192" customFormat="1" ht="18" customHeight="1"/>
    <row r="47" s="192" customFormat="1" ht="18" customHeight="1"/>
    <row r="48" s="192" customFormat="1" ht="18" customHeight="1"/>
    <row r="49" s="192" customFormat="1" ht="18" customHeight="1"/>
  </sheetData>
  <sortState xmlns:xlrd2="http://schemas.microsoft.com/office/spreadsheetml/2017/richdata2" ref="A2:C49">
    <sortCondition ref="A2:A49"/>
  </sortState>
  <pageMargins left="0.7" right="0.7" top="0.75" bottom="0.75" header="0.3" footer="0.3"/>
  <pageSetup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145"/>
  <sheetViews>
    <sheetView topLeftCell="A133" zoomScale="284" workbookViewId="0">
      <selection activeCell="D140" sqref="D140:F141"/>
    </sheetView>
  </sheetViews>
  <sheetFormatPr defaultColWidth="10.875" defaultRowHeight="15.6"/>
  <cols>
    <col min="1" max="1" width="10.875" style="68"/>
    <col min="2" max="2" width="10.875" style="69"/>
    <col min="3" max="3" width="14.125" style="68" customWidth="1"/>
    <col min="4" max="4" width="14.125" style="39" customWidth="1"/>
    <col min="5" max="6" width="10.875" style="39"/>
    <col min="7" max="16384" width="10.875" style="68"/>
  </cols>
  <sheetData>
    <row r="1" spans="1:58">
      <c r="A1" t="s">
        <v>0</v>
      </c>
      <c r="B1" s="79" t="s">
        <v>1</v>
      </c>
      <c r="C1" t="s">
        <v>42</v>
      </c>
      <c r="D1" s="39" t="s">
        <v>43</v>
      </c>
      <c r="E1" s="39" t="s">
        <v>44</v>
      </c>
      <c r="F1" s="39" t="s">
        <v>45</v>
      </c>
      <c r="G1" t="s">
        <v>46</v>
      </c>
      <c r="H1" t="s">
        <v>47</v>
      </c>
      <c r="I1" t="s">
        <v>48</v>
      </c>
      <c r="J1" t="s">
        <v>49</v>
      </c>
      <c r="K1" t="s">
        <v>50</v>
      </c>
      <c r="L1" t="s">
        <v>51</v>
      </c>
      <c r="M1" t="s">
        <v>52</v>
      </c>
      <c r="N1" t="s">
        <v>53</v>
      </c>
      <c r="O1" t="s">
        <v>54</v>
      </c>
      <c r="P1" t="s">
        <v>55</v>
      </c>
      <c r="Q1" t="s">
        <v>56</v>
      </c>
      <c r="R1" t="s">
        <v>57</v>
      </c>
      <c r="S1" t="s">
        <v>58</v>
      </c>
      <c r="T1" t="s">
        <v>59</v>
      </c>
      <c r="U1" t="s">
        <v>60</v>
      </c>
      <c r="V1" t="s">
        <v>61</v>
      </c>
      <c r="W1" t="s">
        <v>62</v>
      </c>
      <c r="X1" t="s">
        <v>63</v>
      </c>
      <c r="Y1" t="s">
        <v>64</v>
      </c>
      <c r="Z1" t="s">
        <v>65</v>
      </c>
      <c r="AA1" t="s">
        <v>66</v>
      </c>
      <c r="AB1" t="s">
        <v>67</v>
      </c>
      <c r="AC1" t="s">
        <v>68</v>
      </c>
      <c r="AD1" t="s">
        <v>69</v>
      </c>
      <c r="AE1" t="s">
        <v>70</v>
      </c>
      <c r="AF1" t="s">
        <v>71</v>
      </c>
      <c r="AG1" t="s">
        <v>72</v>
      </c>
      <c r="AH1" t="s">
        <v>73</v>
      </c>
      <c r="AI1" t="s">
        <v>74</v>
      </c>
      <c r="AJ1" t="s">
        <v>75</v>
      </c>
      <c r="AK1" t="s">
        <v>76</v>
      </c>
      <c r="AL1" t="s">
        <v>77</v>
      </c>
      <c r="AM1" t="s">
        <v>78</v>
      </c>
      <c r="AN1" t="s">
        <v>79</v>
      </c>
      <c r="AO1" t="s">
        <v>80</v>
      </c>
      <c r="AP1" t="s">
        <v>81</v>
      </c>
      <c r="AQ1" t="s">
        <v>82</v>
      </c>
      <c r="AR1" t="s">
        <v>83</v>
      </c>
      <c r="AS1" t="s">
        <v>84</v>
      </c>
      <c r="AT1" t="s">
        <v>85</v>
      </c>
      <c r="AU1" t="s">
        <v>86</v>
      </c>
      <c r="AV1" t="s">
        <v>87</v>
      </c>
      <c r="AW1" t="s">
        <v>88</v>
      </c>
      <c r="AX1" t="s">
        <v>89</v>
      </c>
      <c r="AY1" t="s">
        <v>90</v>
      </c>
      <c r="AZ1" t="s">
        <v>91</v>
      </c>
      <c r="BA1" t="s">
        <v>92</v>
      </c>
      <c r="BB1" t="s">
        <v>93</v>
      </c>
      <c r="BC1" t="s">
        <v>94</v>
      </c>
      <c r="BD1" t="s">
        <v>95</v>
      </c>
      <c r="BE1" t="s">
        <v>96</v>
      </c>
      <c r="BF1" t="s">
        <v>97</v>
      </c>
    </row>
    <row r="2" spans="1:58">
      <c r="A2" t="s">
        <v>98</v>
      </c>
      <c r="B2" s="79">
        <v>12301</v>
      </c>
      <c r="C2" t="s">
        <v>99</v>
      </c>
      <c r="D2" s="39">
        <v>178.40418701171879</v>
      </c>
      <c r="E2" s="39">
        <f>G2*4</f>
        <v>192.18283081054679</v>
      </c>
      <c r="F2" s="39">
        <f>H2*4</f>
        <v>164.6657714843752</v>
      </c>
      <c r="G2">
        <v>48.045707702636697</v>
      </c>
      <c r="H2">
        <v>41.1664428710938</v>
      </c>
      <c r="I2">
        <v>17365</v>
      </c>
      <c r="J2">
        <v>646</v>
      </c>
      <c r="K2">
        <v>16719</v>
      </c>
      <c r="L2">
        <v>1</v>
      </c>
      <c r="M2">
        <v>645</v>
      </c>
      <c r="N2">
        <v>117</v>
      </c>
      <c r="O2">
        <v>16602</v>
      </c>
      <c r="P2">
        <v>0</v>
      </c>
      <c r="Q2"/>
      <c r="R2"/>
      <c r="S2"/>
      <c r="T2"/>
      <c r="U2"/>
      <c r="V2"/>
      <c r="W2"/>
      <c r="X2">
        <v>3618.9755859375</v>
      </c>
      <c r="Y2"/>
      <c r="Z2"/>
      <c r="AA2" t="s">
        <v>100</v>
      </c>
      <c r="AB2">
        <v>5.5600282188659804</v>
      </c>
      <c r="AC2"/>
      <c r="AD2"/>
      <c r="AE2">
        <v>6.6510352516819804</v>
      </c>
      <c r="AF2">
        <v>4.4690211860499804</v>
      </c>
      <c r="AG2">
        <v>84.756163134724005</v>
      </c>
      <c r="AH2"/>
      <c r="AI2"/>
      <c r="AJ2">
        <v>87.291385952712304</v>
      </c>
      <c r="AK2">
        <v>82.220940316735806</v>
      </c>
      <c r="AL2">
        <v>3903.3258888079299</v>
      </c>
      <c r="AM2">
        <v>3194.0199678161898</v>
      </c>
      <c r="AN2">
        <v>3220.4070467082502</v>
      </c>
      <c r="AO2" t="s">
        <v>101</v>
      </c>
      <c r="AP2"/>
      <c r="AQ2"/>
      <c r="AR2"/>
      <c r="AS2">
        <v>46.357265472412102</v>
      </c>
      <c r="AT2">
        <v>42.847442626953097</v>
      </c>
      <c r="AU2"/>
      <c r="AV2"/>
      <c r="AW2"/>
      <c r="AX2"/>
      <c r="AY2"/>
      <c r="AZ2"/>
      <c r="BA2">
        <v>6.1166640551429099</v>
      </c>
      <c r="BB2">
        <v>5.0033923825890501</v>
      </c>
      <c r="BC2"/>
      <c r="BD2"/>
      <c r="BE2">
        <v>86.049643223295803</v>
      </c>
      <c r="BF2">
        <v>83.462683046152307</v>
      </c>
    </row>
    <row r="3" spans="1:58">
      <c r="A3" t="s">
        <v>98</v>
      </c>
      <c r="B3" s="79">
        <v>12301</v>
      </c>
      <c r="C3" t="s">
        <v>100</v>
      </c>
      <c r="D3" s="39">
        <v>32.086920166015602</v>
      </c>
      <c r="E3" s="39">
        <f t="shared" ref="E3:E66" si="0">G3*4</f>
        <v>37.880023956298842</v>
      </c>
      <c r="F3" s="39">
        <f t="shared" ref="F3:F66" si="1">H3*4</f>
        <v>26.30094146728516</v>
      </c>
      <c r="G3">
        <v>9.4700059890747106</v>
      </c>
      <c r="H3">
        <v>6.57523536682129</v>
      </c>
      <c r="I3">
        <v>17365</v>
      </c>
      <c r="J3">
        <v>118</v>
      </c>
      <c r="K3">
        <v>17247</v>
      </c>
      <c r="L3">
        <v>1</v>
      </c>
      <c r="M3">
        <v>645</v>
      </c>
      <c r="N3">
        <v>117</v>
      </c>
      <c r="O3">
        <v>16602</v>
      </c>
      <c r="P3">
        <v>0</v>
      </c>
      <c r="Q3"/>
      <c r="R3"/>
      <c r="S3"/>
      <c r="T3"/>
      <c r="U3"/>
      <c r="V3"/>
      <c r="W3"/>
      <c r="X3">
        <v>5025.9013671875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6174.9535760394601</v>
      </c>
      <c r="AM3">
        <v>2958.2035559513101</v>
      </c>
      <c r="AN3">
        <v>2980.0622661367702</v>
      </c>
      <c r="AO3" t="s">
        <v>101</v>
      </c>
      <c r="AP3"/>
      <c r="AQ3"/>
      <c r="AR3"/>
      <c r="AS3">
        <v>8.7604236602783203</v>
      </c>
      <c r="AT3">
        <v>7.2835006713867196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>
      <c r="A4" t="s">
        <v>102</v>
      </c>
      <c r="B4" s="79" t="s">
        <v>30</v>
      </c>
      <c r="C4" t="s">
        <v>99</v>
      </c>
      <c r="D4" s="39">
        <v>331.06904296875001</v>
      </c>
      <c r="E4" s="39">
        <f t="shared" si="0"/>
        <v>349.56634521484358</v>
      </c>
      <c r="F4" s="39">
        <f t="shared" si="1"/>
        <v>312.64416503906239</v>
      </c>
      <c r="G4">
        <v>87.391586303710895</v>
      </c>
      <c r="H4">
        <v>78.161041259765597</v>
      </c>
      <c r="I4">
        <v>18194</v>
      </c>
      <c r="J4">
        <v>1236</v>
      </c>
      <c r="K4">
        <v>16958</v>
      </c>
      <c r="L4">
        <v>4</v>
      </c>
      <c r="M4">
        <v>1232</v>
      </c>
      <c r="N4">
        <v>133</v>
      </c>
      <c r="O4">
        <v>16825</v>
      </c>
      <c r="P4">
        <v>0</v>
      </c>
      <c r="Q4"/>
      <c r="R4"/>
      <c r="S4"/>
      <c r="T4"/>
      <c r="U4"/>
      <c r="V4"/>
      <c r="W4"/>
      <c r="X4">
        <v>3687.28662109375</v>
      </c>
      <c r="Y4"/>
      <c r="Z4"/>
      <c r="AA4" t="s">
        <v>100</v>
      </c>
      <c r="AB4">
        <v>9.3077529931649092</v>
      </c>
      <c r="AC4"/>
      <c r="AD4"/>
      <c r="AE4">
        <v>10.950524125162</v>
      </c>
      <c r="AF4">
        <v>7.6649818611678002</v>
      </c>
      <c r="AG4">
        <v>90.298564578884395</v>
      </c>
      <c r="AH4"/>
      <c r="AI4"/>
      <c r="AJ4">
        <v>91.844705436092696</v>
      </c>
      <c r="AK4">
        <v>88.752423721676195</v>
      </c>
      <c r="AL4">
        <v>3964.47144107757</v>
      </c>
      <c r="AM4">
        <v>3266.61829811094</v>
      </c>
      <c r="AN4">
        <v>3314.02659121344</v>
      </c>
      <c r="AO4" t="s">
        <v>101</v>
      </c>
      <c r="AP4"/>
      <c r="AQ4"/>
      <c r="AR4"/>
      <c r="AS4">
        <v>85.124336242675795</v>
      </c>
      <c r="AT4">
        <v>80.414894104003906</v>
      </c>
      <c r="AU4"/>
      <c r="AV4"/>
      <c r="AW4"/>
      <c r="AX4"/>
      <c r="AY4"/>
      <c r="AZ4"/>
      <c r="BA4">
        <v>10.1459007996393</v>
      </c>
      <c r="BB4">
        <v>8.4696051866905009</v>
      </c>
      <c r="BC4"/>
      <c r="BD4"/>
      <c r="BE4">
        <v>91.087411267707196</v>
      </c>
      <c r="BF4">
        <v>89.509717890061694</v>
      </c>
    </row>
    <row r="5" spans="1:58">
      <c r="A5" t="s">
        <v>102</v>
      </c>
      <c r="B5" s="79" t="s">
        <v>30</v>
      </c>
      <c r="C5" t="s">
        <v>100</v>
      </c>
      <c r="D5" s="39">
        <v>35.569168090820398</v>
      </c>
      <c r="E5" s="39">
        <f t="shared" si="0"/>
        <v>41.529159545898402</v>
      </c>
      <c r="F5" s="39">
        <f t="shared" si="1"/>
        <v>29.616716384887681</v>
      </c>
      <c r="G5">
        <v>10.3822898864746</v>
      </c>
      <c r="H5">
        <v>7.4041790962219203</v>
      </c>
      <c r="I5">
        <v>18194</v>
      </c>
      <c r="J5">
        <v>137</v>
      </c>
      <c r="K5">
        <v>18057</v>
      </c>
      <c r="L5">
        <v>4</v>
      </c>
      <c r="M5">
        <v>1232</v>
      </c>
      <c r="N5">
        <v>133</v>
      </c>
      <c r="O5">
        <v>16825</v>
      </c>
      <c r="P5">
        <v>0</v>
      </c>
      <c r="Q5"/>
      <c r="R5"/>
      <c r="S5"/>
      <c r="T5"/>
      <c r="U5"/>
      <c r="V5"/>
      <c r="W5"/>
      <c r="X5">
        <v>5025.9013671875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6184.4057082572999</v>
      </c>
      <c r="AM5">
        <v>2980.9126027399798</v>
      </c>
      <c r="AN5">
        <v>3005.0347614437201</v>
      </c>
      <c r="AO5" t="s">
        <v>101</v>
      </c>
      <c r="AP5"/>
      <c r="AQ5"/>
      <c r="AR5"/>
      <c r="AS5">
        <v>9.6522588729858398</v>
      </c>
      <c r="AT5">
        <v>8.1328153610229492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>
      <c r="A6" t="s">
        <v>103</v>
      </c>
      <c r="B6" s="79" t="s">
        <v>31</v>
      </c>
      <c r="C6" t="s">
        <v>99</v>
      </c>
      <c r="D6" s="39">
        <v>189.27502441406259</v>
      </c>
      <c r="E6" s="39">
        <f t="shared" si="0"/>
        <v>203.0835113525392</v>
      </c>
      <c r="F6" s="39">
        <f t="shared" si="1"/>
        <v>175.5069274902344</v>
      </c>
      <c r="G6">
        <v>50.770877838134801</v>
      </c>
      <c r="H6">
        <v>43.876731872558601</v>
      </c>
      <c r="I6">
        <v>18365</v>
      </c>
      <c r="J6">
        <v>724</v>
      </c>
      <c r="K6">
        <v>17641</v>
      </c>
      <c r="L6">
        <v>1</v>
      </c>
      <c r="M6">
        <v>723</v>
      </c>
      <c r="N6">
        <v>101</v>
      </c>
      <c r="O6">
        <v>17540</v>
      </c>
      <c r="P6">
        <v>0</v>
      </c>
      <c r="Q6"/>
      <c r="R6"/>
      <c r="S6"/>
      <c r="T6"/>
      <c r="U6"/>
      <c r="V6"/>
      <c r="W6"/>
      <c r="X6">
        <v>3801.138671875</v>
      </c>
      <c r="Y6"/>
      <c r="Z6"/>
      <c r="AA6" t="s">
        <v>100</v>
      </c>
      <c r="AB6">
        <v>7.2216118660916599</v>
      </c>
      <c r="AC6"/>
      <c r="AD6"/>
      <c r="AE6">
        <v>8.7185893331303692</v>
      </c>
      <c r="AF6">
        <v>5.7246343990529596</v>
      </c>
      <c r="AG6">
        <v>87.836934943082198</v>
      </c>
      <c r="AH6"/>
      <c r="AI6"/>
      <c r="AJ6">
        <v>90.051565676920006</v>
      </c>
      <c r="AK6">
        <v>85.622304209244504</v>
      </c>
      <c r="AL6">
        <v>4068.1993914019299</v>
      </c>
      <c r="AM6">
        <v>3338.8402274331602</v>
      </c>
      <c r="AN6">
        <v>3367.5936189231402</v>
      </c>
      <c r="AO6" t="s">
        <v>101</v>
      </c>
      <c r="AP6"/>
      <c r="AQ6"/>
      <c r="AR6"/>
      <c r="AS6">
        <v>49.078773498535199</v>
      </c>
      <c r="AT6">
        <v>45.561359405517599</v>
      </c>
      <c r="AU6"/>
      <c r="AV6"/>
      <c r="AW6"/>
      <c r="AX6"/>
      <c r="AY6"/>
      <c r="AZ6"/>
      <c r="BA6">
        <v>7.9853750912125401</v>
      </c>
      <c r="BB6">
        <v>6.4578486409707798</v>
      </c>
      <c r="BC6"/>
      <c r="BD6"/>
      <c r="BE6">
        <v>88.966847416029296</v>
      </c>
      <c r="BF6">
        <v>86.7070224701352</v>
      </c>
    </row>
    <row r="7" spans="1:58">
      <c r="A7" t="s">
        <v>103</v>
      </c>
      <c r="B7" s="79" t="s">
        <v>31</v>
      </c>
      <c r="C7" t="s">
        <v>100</v>
      </c>
      <c r="D7" s="39">
        <v>26.209527587890602</v>
      </c>
      <c r="E7" s="39">
        <f t="shared" si="0"/>
        <v>31.298736572265639</v>
      </c>
      <c r="F7" s="39">
        <f t="shared" si="1"/>
        <v>21.12581062316896</v>
      </c>
      <c r="G7">
        <v>7.8246841430664098</v>
      </c>
      <c r="H7">
        <v>5.2814526557922399</v>
      </c>
      <c r="I7">
        <v>18365</v>
      </c>
      <c r="J7">
        <v>102</v>
      </c>
      <c r="K7">
        <v>18263</v>
      </c>
      <c r="L7">
        <v>1</v>
      </c>
      <c r="M7">
        <v>723</v>
      </c>
      <c r="N7">
        <v>101</v>
      </c>
      <c r="O7">
        <v>17540</v>
      </c>
      <c r="P7">
        <v>0</v>
      </c>
      <c r="Q7"/>
      <c r="R7"/>
      <c r="S7"/>
      <c r="T7"/>
      <c r="U7"/>
      <c r="V7"/>
      <c r="W7"/>
      <c r="X7">
        <v>5025.9013671875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6365.7285251991398</v>
      </c>
      <c r="AM7">
        <v>3079.1736289544801</v>
      </c>
      <c r="AN7">
        <v>3097.42729622468</v>
      </c>
      <c r="AO7" t="s">
        <v>101</v>
      </c>
      <c r="AP7"/>
      <c r="AQ7"/>
      <c r="AR7"/>
      <c r="AS7">
        <v>7.2013430595397896</v>
      </c>
      <c r="AT7">
        <v>5.9037771224975604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>
      <c r="A8" t="s">
        <v>104</v>
      </c>
      <c r="B8" s="79" t="s">
        <v>32</v>
      </c>
      <c r="C8" t="s">
        <v>99</v>
      </c>
      <c r="D8" s="39">
        <v>162.40635986328121</v>
      </c>
      <c r="E8" s="39">
        <f t="shared" si="0"/>
        <v>175.51904296875</v>
      </c>
      <c r="F8" s="39">
        <f t="shared" si="1"/>
        <v>149.33010864257801</v>
      </c>
      <c r="G8">
        <v>43.8797607421875</v>
      </c>
      <c r="H8">
        <v>37.332527160644503</v>
      </c>
      <c r="I8">
        <v>17422</v>
      </c>
      <c r="J8">
        <v>591</v>
      </c>
      <c r="K8">
        <v>16831</v>
      </c>
      <c r="L8">
        <v>0</v>
      </c>
      <c r="M8">
        <v>591</v>
      </c>
      <c r="N8">
        <v>58</v>
      </c>
      <c r="O8">
        <v>16773</v>
      </c>
      <c r="P8">
        <v>0</v>
      </c>
      <c r="Q8"/>
      <c r="R8"/>
      <c r="S8"/>
      <c r="T8"/>
      <c r="U8"/>
      <c r="V8"/>
      <c r="W8"/>
      <c r="X8">
        <v>3596.205078125</v>
      </c>
      <c r="Y8"/>
      <c r="Z8"/>
      <c r="AA8" t="s">
        <v>100</v>
      </c>
      <c r="AB8">
        <v>10.3492304960363</v>
      </c>
      <c r="AC8"/>
      <c r="AD8"/>
      <c r="AE8">
        <v>13.153257326714799</v>
      </c>
      <c r="AF8">
        <v>7.5452036653576702</v>
      </c>
      <c r="AG8">
        <v>91.188829935657296</v>
      </c>
      <c r="AH8"/>
      <c r="AI8"/>
      <c r="AJ8">
        <v>93.365784336109201</v>
      </c>
      <c r="AK8">
        <v>89.011875535205405</v>
      </c>
      <c r="AL8">
        <v>3867.5227071436102</v>
      </c>
      <c r="AM8">
        <v>3144.6273111476298</v>
      </c>
      <c r="AN8">
        <v>3169.1498217109101</v>
      </c>
      <c r="AO8" t="s">
        <v>101</v>
      </c>
      <c r="AP8"/>
      <c r="AQ8"/>
      <c r="AR8"/>
      <c r="AS8">
        <v>42.272987365722699</v>
      </c>
      <c r="AT8">
        <v>38.932567596435497</v>
      </c>
      <c r="AU8"/>
      <c r="AV8"/>
      <c r="AW8"/>
      <c r="AX8"/>
      <c r="AY8"/>
      <c r="AZ8"/>
      <c r="BA8">
        <v>11.7709013993663</v>
      </c>
      <c r="BB8">
        <v>8.9275595927062295</v>
      </c>
      <c r="BC8"/>
      <c r="BD8"/>
      <c r="BE8">
        <v>92.292568564381398</v>
      </c>
      <c r="BF8">
        <v>90.085091306933194</v>
      </c>
    </row>
    <row r="9" spans="1:58">
      <c r="A9" t="s">
        <v>104</v>
      </c>
      <c r="B9" s="79" t="s">
        <v>32</v>
      </c>
      <c r="C9" t="s">
        <v>100</v>
      </c>
      <c r="D9" s="39">
        <v>15.6926025390625</v>
      </c>
      <c r="E9" s="39">
        <f t="shared" si="0"/>
        <v>20.101350784301761</v>
      </c>
      <c r="F9" s="39">
        <f t="shared" si="1"/>
        <v>11.98307323455812</v>
      </c>
      <c r="G9">
        <v>5.0253376960754403</v>
      </c>
      <c r="H9">
        <v>2.9957683086395299</v>
      </c>
      <c r="I9">
        <v>17422</v>
      </c>
      <c r="J9">
        <v>58</v>
      </c>
      <c r="K9">
        <v>17364</v>
      </c>
      <c r="L9">
        <v>0</v>
      </c>
      <c r="M9">
        <v>591</v>
      </c>
      <c r="N9">
        <v>58</v>
      </c>
      <c r="O9">
        <v>16773</v>
      </c>
      <c r="P9">
        <v>0</v>
      </c>
      <c r="Q9"/>
      <c r="R9"/>
      <c r="S9"/>
      <c r="T9"/>
      <c r="U9"/>
      <c r="V9"/>
      <c r="W9"/>
      <c r="X9">
        <v>5025.9013671875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6215.4619982489203</v>
      </c>
      <c r="AM9">
        <v>2925.7402523720102</v>
      </c>
      <c r="AN9">
        <v>2936.6921443052402</v>
      </c>
      <c r="AO9" t="s">
        <v>101</v>
      </c>
      <c r="AP9"/>
      <c r="AQ9"/>
      <c r="AR9"/>
      <c r="AS9">
        <v>4.4598798751831099</v>
      </c>
      <c r="AT9">
        <v>3.4314987659454301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>
      <c r="A10" t="s">
        <v>105</v>
      </c>
      <c r="B10" s="79" t="s">
        <v>33</v>
      </c>
      <c r="C10" t="s">
        <v>99</v>
      </c>
      <c r="D10" s="39">
        <v>175.52697753906259</v>
      </c>
      <c r="E10" s="39">
        <f t="shared" si="0"/>
        <v>189.66485595703119</v>
      </c>
      <c r="F10" s="39">
        <f t="shared" si="1"/>
        <v>161.43144226074199</v>
      </c>
      <c r="G10">
        <v>47.416213989257798</v>
      </c>
      <c r="H10">
        <v>40.357860565185497</v>
      </c>
      <c r="I10">
        <v>16224</v>
      </c>
      <c r="J10">
        <v>594</v>
      </c>
      <c r="K10">
        <v>15630</v>
      </c>
      <c r="L10">
        <v>0</v>
      </c>
      <c r="M10">
        <v>594</v>
      </c>
      <c r="N10">
        <v>51</v>
      </c>
      <c r="O10">
        <v>15579</v>
      </c>
      <c r="P10">
        <v>0</v>
      </c>
      <c r="Q10"/>
      <c r="R10"/>
      <c r="S10"/>
      <c r="T10"/>
      <c r="U10"/>
      <c r="V10"/>
      <c r="W10"/>
      <c r="X10">
        <v>3732.82739257813</v>
      </c>
      <c r="Y10"/>
      <c r="Z10"/>
      <c r="AA10" t="s">
        <v>100</v>
      </c>
      <c r="AB10">
        <v>11.846963850398</v>
      </c>
      <c r="AC10"/>
      <c r="AD10"/>
      <c r="AE10">
        <v>15.2521054376565</v>
      </c>
      <c r="AF10">
        <v>8.4418222631394109</v>
      </c>
      <c r="AG10">
        <v>92.216059672581494</v>
      </c>
      <c r="AH10"/>
      <c r="AI10"/>
      <c r="AJ10">
        <v>94.279225664973595</v>
      </c>
      <c r="AK10">
        <v>90.152893680189393</v>
      </c>
      <c r="AL10">
        <v>4008.3094272806202</v>
      </c>
      <c r="AM10">
        <v>3287.8281836062501</v>
      </c>
      <c r="AN10">
        <v>3314.2067498502302</v>
      </c>
      <c r="AO10" t="s">
        <v>101</v>
      </c>
      <c r="AP10"/>
      <c r="AQ10"/>
      <c r="AR10"/>
      <c r="AS10">
        <v>45.6837158203125</v>
      </c>
      <c r="AT10">
        <v>42.082527160644503</v>
      </c>
      <c r="AU10"/>
      <c r="AV10"/>
      <c r="AW10"/>
      <c r="AX10"/>
      <c r="AY10"/>
      <c r="AZ10"/>
      <c r="BA10">
        <v>13.5729379359716</v>
      </c>
      <c r="BB10">
        <v>10.1209897648243</v>
      </c>
      <c r="BC10"/>
      <c r="BD10"/>
      <c r="BE10">
        <v>93.2618226594806</v>
      </c>
      <c r="BF10">
        <v>91.170296685682501</v>
      </c>
    </row>
    <row r="11" spans="1:58">
      <c r="A11" t="s">
        <v>105</v>
      </c>
      <c r="B11" s="79" t="s">
        <v>33</v>
      </c>
      <c r="C11" t="s">
        <v>100</v>
      </c>
      <c r="D11" s="39">
        <v>14.816198730468761</v>
      </c>
      <c r="E11" s="39">
        <f t="shared" si="0"/>
        <v>19.280073165893558</v>
      </c>
      <c r="F11" s="39">
        <f t="shared" si="1"/>
        <v>11.103122711181641</v>
      </c>
      <c r="G11">
        <v>4.8200182914733896</v>
      </c>
      <c r="H11">
        <v>2.7757806777954102</v>
      </c>
      <c r="I11">
        <v>16224</v>
      </c>
      <c r="J11">
        <v>51</v>
      </c>
      <c r="K11">
        <v>16173</v>
      </c>
      <c r="L11">
        <v>0</v>
      </c>
      <c r="M11">
        <v>594</v>
      </c>
      <c r="N11">
        <v>51</v>
      </c>
      <c r="O11">
        <v>15579</v>
      </c>
      <c r="P11">
        <v>0</v>
      </c>
      <c r="Q11"/>
      <c r="R11"/>
      <c r="S11"/>
      <c r="T11"/>
      <c r="U11"/>
      <c r="V11"/>
      <c r="W11"/>
      <c r="X11">
        <v>5025.9013671875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6304.6876053155602</v>
      </c>
      <c r="AM11">
        <v>3054.8554174401602</v>
      </c>
      <c r="AN11">
        <v>3065.0712360780799</v>
      </c>
      <c r="AO11" t="s">
        <v>101</v>
      </c>
      <c r="AP11"/>
      <c r="AQ11"/>
      <c r="AR11"/>
      <c r="AS11">
        <v>4.2460360527038601</v>
      </c>
      <c r="AT11">
        <v>3.2104475498199498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>
      <c r="A12" t="s">
        <v>106</v>
      </c>
      <c r="B12" s="79" t="s">
        <v>34</v>
      </c>
      <c r="C12" t="s">
        <v>99</v>
      </c>
      <c r="D12" s="39">
        <v>190.29343261718759</v>
      </c>
      <c r="E12" s="39">
        <f t="shared" si="0"/>
        <v>204.82386779785159</v>
      </c>
      <c r="F12" s="39">
        <f t="shared" si="1"/>
        <v>175.8077087402344</v>
      </c>
      <c r="G12">
        <v>51.205966949462898</v>
      </c>
      <c r="H12">
        <v>43.951927185058601</v>
      </c>
      <c r="I12">
        <v>16679</v>
      </c>
      <c r="J12">
        <v>661</v>
      </c>
      <c r="K12">
        <v>16018</v>
      </c>
      <c r="L12">
        <v>1</v>
      </c>
      <c r="M12">
        <v>660</v>
      </c>
      <c r="N12">
        <v>87</v>
      </c>
      <c r="O12">
        <v>15931</v>
      </c>
      <c r="P12">
        <v>0</v>
      </c>
      <c r="Q12"/>
      <c r="R12"/>
      <c r="S12"/>
      <c r="T12"/>
      <c r="U12"/>
      <c r="V12"/>
      <c r="W12"/>
      <c r="X12">
        <v>3778.3681640625</v>
      </c>
      <c r="Y12"/>
      <c r="Z12"/>
      <c r="AA12" t="s">
        <v>100</v>
      </c>
      <c r="AB12">
        <v>7.6440202625774596</v>
      </c>
      <c r="AC12"/>
      <c r="AD12"/>
      <c r="AE12">
        <v>9.3515161116842709</v>
      </c>
      <c r="AF12">
        <v>5.9365244134706403</v>
      </c>
      <c r="AG12">
        <v>88.431308932380702</v>
      </c>
      <c r="AH12"/>
      <c r="AI12"/>
      <c r="AJ12">
        <v>90.716529394331502</v>
      </c>
      <c r="AK12">
        <v>86.146088470429902</v>
      </c>
      <c r="AL12">
        <v>4044.4341765849599</v>
      </c>
      <c r="AM12">
        <v>3313.9723747216299</v>
      </c>
      <c r="AN12">
        <v>3342.9210677506799</v>
      </c>
      <c r="AO12" t="s">
        <v>101</v>
      </c>
      <c r="AP12"/>
      <c r="AQ12"/>
      <c r="AR12"/>
      <c r="AS12">
        <v>49.425327301025398</v>
      </c>
      <c r="AT12">
        <v>45.724296569824197</v>
      </c>
      <c r="AU12"/>
      <c r="AV12"/>
      <c r="AW12"/>
      <c r="AX12"/>
      <c r="AY12"/>
      <c r="AZ12"/>
      <c r="BA12">
        <v>8.5102556051161091</v>
      </c>
      <c r="BB12">
        <v>6.7777849200388003</v>
      </c>
      <c r="BC12"/>
      <c r="BD12"/>
      <c r="BE12">
        <v>89.590631650892604</v>
      </c>
      <c r="BF12">
        <v>87.2719862138688</v>
      </c>
    </row>
    <row r="13" spans="1:58">
      <c r="A13" t="s">
        <v>106</v>
      </c>
      <c r="B13" s="79" t="s">
        <v>34</v>
      </c>
      <c r="C13" t="s">
        <v>100</v>
      </c>
      <c r="D13" s="39">
        <v>24.894416809081999</v>
      </c>
      <c r="E13" s="39">
        <f t="shared" si="0"/>
        <v>30.488012313842759</v>
      </c>
      <c r="F13" s="39">
        <f t="shared" si="1"/>
        <v>20.03419303894044</v>
      </c>
      <c r="G13">
        <v>7.6220030784606898</v>
      </c>
      <c r="H13">
        <v>5.0085482597351101</v>
      </c>
      <c r="I13">
        <v>16679</v>
      </c>
      <c r="J13">
        <v>88</v>
      </c>
      <c r="K13">
        <v>16591</v>
      </c>
      <c r="L13">
        <v>1</v>
      </c>
      <c r="M13">
        <v>660</v>
      </c>
      <c r="N13">
        <v>87</v>
      </c>
      <c r="O13">
        <v>15931</v>
      </c>
      <c r="P13">
        <v>0</v>
      </c>
      <c r="Q13"/>
      <c r="R13"/>
      <c r="S13"/>
      <c r="T13"/>
      <c r="U13"/>
      <c r="V13"/>
      <c r="W13"/>
      <c r="X13">
        <v>5025.9013671875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6371.0881125710202</v>
      </c>
      <c r="AM13">
        <v>3089.8833535501199</v>
      </c>
      <c r="AN13">
        <v>3107.19530383453</v>
      </c>
      <c r="AO13" t="s">
        <v>101</v>
      </c>
      <c r="AP13"/>
      <c r="AQ13"/>
      <c r="AR13"/>
      <c r="AS13">
        <v>6.90964698791504</v>
      </c>
      <c r="AT13">
        <v>5.5848054885864302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>
      <c r="A14" t="s">
        <v>107</v>
      </c>
      <c r="B14" s="79">
        <v>1132</v>
      </c>
      <c r="C14" t="s">
        <v>99</v>
      </c>
      <c r="D14" s="39">
        <v>176.36590576171881</v>
      </c>
      <c r="E14" s="39">
        <f t="shared" si="0"/>
        <v>190.52378845214841</v>
      </c>
      <c r="F14" s="39">
        <f t="shared" si="1"/>
        <v>162.2504730224608</v>
      </c>
      <c r="G14">
        <v>47.630947113037102</v>
      </c>
      <c r="H14">
        <v>40.562618255615199</v>
      </c>
      <c r="I14">
        <v>16257</v>
      </c>
      <c r="J14">
        <v>598</v>
      </c>
      <c r="K14">
        <v>15659</v>
      </c>
      <c r="L14">
        <v>0</v>
      </c>
      <c r="M14">
        <v>598</v>
      </c>
      <c r="N14">
        <v>30</v>
      </c>
      <c r="O14">
        <v>15629</v>
      </c>
      <c r="P14">
        <v>0</v>
      </c>
      <c r="Q14"/>
      <c r="R14"/>
      <c r="S14"/>
      <c r="T14"/>
      <c r="U14"/>
      <c r="V14"/>
      <c r="W14"/>
      <c r="X14">
        <v>3801.138671875</v>
      </c>
      <c r="Y14"/>
      <c r="Z14"/>
      <c r="AA14" t="s">
        <v>100</v>
      </c>
      <c r="AB14">
        <v>20.2904511486907</v>
      </c>
      <c r="AC14"/>
      <c r="AD14"/>
      <c r="AE14">
        <v>27.783683634034102</v>
      </c>
      <c r="AF14">
        <v>12.7972186633472</v>
      </c>
      <c r="AG14">
        <v>95.303058666929701</v>
      </c>
      <c r="AH14"/>
      <c r="AI14"/>
      <c r="AJ14">
        <v>96.956160009541605</v>
      </c>
      <c r="AK14">
        <v>93.649957324317697</v>
      </c>
      <c r="AL14">
        <v>4082.3920118657202</v>
      </c>
      <c r="AM14">
        <v>3366.4420459225298</v>
      </c>
      <c r="AN14">
        <v>3392.7776600969701</v>
      </c>
      <c r="AO14" t="s">
        <v>101</v>
      </c>
      <c r="AP14"/>
      <c r="AQ14"/>
      <c r="AR14"/>
      <c r="AS14">
        <v>45.89599609375</v>
      </c>
      <c r="AT14">
        <v>42.289714813232401</v>
      </c>
      <c r="AU14"/>
      <c r="AV14"/>
      <c r="AW14"/>
      <c r="AX14"/>
      <c r="AY14"/>
      <c r="AZ14"/>
      <c r="BA14">
        <v>24.0837499491744</v>
      </c>
      <c r="BB14">
        <v>16.497152348206999</v>
      </c>
      <c r="BC14"/>
      <c r="BD14"/>
      <c r="BE14">
        <v>96.139908097702502</v>
      </c>
      <c r="BF14">
        <v>94.466209236156899</v>
      </c>
    </row>
    <row r="15" spans="1:58">
      <c r="A15" t="s">
        <v>107</v>
      </c>
      <c r="B15" s="79">
        <v>1132</v>
      </c>
      <c r="C15" t="s">
        <v>100</v>
      </c>
      <c r="D15" s="39">
        <v>8.6920639038085987</v>
      </c>
      <c r="E15" s="39">
        <f t="shared" si="0"/>
        <v>12.19951057434084</v>
      </c>
      <c r="F15" s="39">
        <f t="shared" si="1"/>
        <v>5.9326229095458798</v>
      </c>
      <c r="G15">
        <v>3.04987764358521</v>
      </c>
      <c r="H15">
        <v>1.4831557273864699</v>
      </c>
      <c r="I15">
        <v>16257</v>
      </c>
      <c r="J15">
        <v>30</v>
      </c>
      <c r="K15">
        <v>16227</v>
      </c>
      <c r="L15">
        <v>0</v>
      </c>
      <c r="M15">
        <v>598</v>
      </c>
      <c r="N15">
        <v>30</v>
      </c>
      <c r="O15">
        <v>15629</v>
      </c>
      <c r="P15">
        <v>0</v>
      </c>
      <c r="Q15"/>
      <c r="R15"/>
      <c r="S15"/>
      <c r="T15"/>
      <c r="U15"/>
      <c r="V15"/>
      <c r="W15"/>
      <c r="X15">
        <v>5025.9013671875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6341.4452799479204</v>
      </c>
      <c r="AM15">
        <v>3099.0159355526098</v>
      </c>
      <c r="AN15">
        <v>3104.9993814732402</v>
      </c>
      <c r="AO15" t="s">
        <v>101</v>
      </c>
      <c r="AP15"/>
      <c r="AQ15"/>
      <c r="AR15"/>
      <c r="AS15">
        <v>2.59352350234985</v>
      </c>
      <c r="AT15">
        <v>1.8007109165191699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>
      <c r="A16" t="s">
        <v>108</v>
      </c>
      <c r="B16" s="79">
        <v>1141</v>
      </c>
      <c r="C16" t="s">
        <v>99</v>
      </c>
      <c r="D16" s="39">
        <v>157.88830566406259</v>
      </c>
      <c r="E16" s="39">
        <f t="shared" si="0"/>
        <v>170.10867309570321</v>
      </c>
      <c r="F16" s="39">
        <f t="shared" si="1"/>
        <v>145.69956970214841</v>
      </c>
      <c r="G16">
        <v>42.527168273925803</v>
      </c>
      <c r="H16">
        <v>36.424892425537102</v>
      </c>
      <c r="I16">
        <v>19488</v>
      </c>
      <c r="J16">
        <v>643</v>
      </c>
      <c r="K16">
        <v>18845</v>
      </c>
      <c r="L16">
        <v>0</v>
      </c>
      <c r="M16">
        <v>643</v>
      </c>
      <c r="N16">
        <v>30</v>
      </c>
      <c r="O16">
        <v>18815</v>
      </c>
      <c r="P16">
        <v>0</v>
      </c>
      <c r="Q16"/>
      <c r="R16"/>
      <c r="S16"/>
      <c r="T16"/>
      <c r="U16"/>
      <c r="V16"/>
      <c r="W16"/>
      <c r="X16">
        <v>3852.3720703125</v>
      </c>
      <c r="Y16"/>
      <c r="Z16"/>
      <c r="AA16" t="s">
        <v>100</v>
      </c>
      <c r="AB16">
        <v>21.778121311839399</v>
      </c>
      <c r="AC16"/>
      <c r="AD16"/>
      <c r="AE16">
        <v>29.806196267747598</v>
      </c>
      <c r="AF16">
        <v>13.7500463559312</v>
      </c>
      <c r="AG16">
        <v>95.609822310147095</v>
      </c>
      <c r="AH16"/>
      <c r="AI16"/>
      <c r="AJ16">
        <v>97.157126193614204</v>
      </c>
      <c r="AK16">
        <v>94.062518426680001</v>
      </c>
      <c r="AL16">
        <v>4159.96549188071</v>
      </c>
      <c r="AM16">
        <v>3456.35661488303</v>
      </c>
      <c r="AN16">
        <v>3479.5719529325802</v>
      </c>
      <c r="AO16" t="s">
        <v>101</v>
      </c>
      <c r="AP16"/>
      <c r="AQ16"/>
      <c r="AR16"/>
      <c r="AS16">
        <v>41.029808044433601</v>
      </c>
      <c r="AT16">
        <v>37.916404724121101</v>
      </c>
      <c r="AU16"/>
      <c r="AV16"/>
      <c r="AW16"/>
      <c r="AX16"/>
      <c r="AY16"/>
      <c r="AZ16"/>
      <c r="BA16">
        <v>25.842106926616701</v>
      </c>
      <c r="BB16">
        <v>17.714135697062201</v>
      </c>
      <c r="BC16"/>
      <c r="BD16"/>
      <c r="BE16">
        <v>96.393101086022497</v>
      </c>
      <c r="BF16">
        <v>94.826543534271707</v>
      </c>
    </row>
    <row r="17" spans="1:58">
      <c r="A17" t="s">
        <v>108</v>
      </c>
      <c r="B17" s="79">
        <v>1141</v>
      </c>
      <c r="C17" t="s">
        <v>100</v>
      </c>
      <c r="D17" s="39">
        <v>7.2498588562011808</v>
      </c>
      <c r="E17" s="39">
        <f t="shared" si="0"/>
        <v>10.174712181091319</v>
      </c>
      <c r="F17" s="39">
        <f t="shared" si="1"/>
        <v>4.9485101699829199</v>
      </c>
      <c r="G17">
        <v>2.5436780452728298</v>
      </c>
      <c r="H17">
        <v>1.23712754249573</v>
      </c>
      <c r="I17">
        <v>19488</v>
      </c>
      <c r="J17">
        <v>30</v>
      </c>
      <c r="K17">
        <v>19458</v>
      </c>
      <c r="L17">
        <v>0</v>
      </c>
      <c r="M17">
        <v>643</v>
      </c>
      <c r="N17">
        <v>30</v>
      </c>
      <c r="O17">
        <v>18815</v>
      </c>
      <c r="P17">
        <v>0</v>
      </c>
      <c r="Q17"/>
      <c r="R17"/>
      <c r="S17"/>
      <c r="T17"/>
      <c r="U17"/>
      <c r="V17"/>
      <c r="W17"/>
      <c r="X17">
        <v>5025.9013671875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6408.9977050781299</v>
      </c>
      <c r="AM17">
        <v>3174.9816415359201</v>
      </c>
      <c r="AN17">
        <v>3179.9601145401298</v>
      </c>
      <c r="AO17" t="s">
        <v>101</v>
      </c>
      <c r="AP17"/>
      <c r="AQ17"/>
      <c r="AR17"/>
      <c r="AS17">
        <v>2.16313648223877</v>
      </c>
      <c r="AT17">
        <v>1.5019725561142001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>
      <c r="A18" t="s">
        <v>109</v>
      </c>
      <c r="B18" s="79">
        <v>1063</v>
      </c>
      <c r="C18" t="s">
        <v>99</v>
      </c>
      <c r="D18" s="39">
        <v>373.08911132812602</v>
      </c>
      <c r="E18" s="39">
        <f t="shared" si="0"/>
        <v>394.24279785156239</v>
      </c>
      <c r="F18" s="39">
        <f t="shared" si="1"/>
        <v>352.03002929687523</v>
      </c>
      <c r="G18">
        <v>98.560699462890597</v>
      </c>
      <c r="H18">
        <v>88.007507324218807</v>
      </c>
      <c r="I18">
        <v>15757</v>
      </c>
      <c r="J18">
        <v>1201</v>
      </c>
      <c r="K18">
        <v>14556</v>
      </c>
      <c r="L18">
        <v>3</v>
      </c>
      <c r="M18">
        <v>1198</v>
      </c>
      <c r="N18">
        <v>79</v>
      </c>
      <c r="O18">
        <v>14477</v>
      </c>
      <c r="P18">
        <v>0</v>
      </c>
      <c r="Q18"/>
      <c r="R18"/>
      <c r="S18"/>
      <c r="T18"/>
      <c r="U18"/>
      <c r="V18"/>
      <c r="W18"/>
      <c r="X18">
        <v>3766.98291015625</v>
      </c>
      <c r="Y18"/>
      <c r="Z18"/>
      <c r="AA18" t="s">
        <v>100</v>
      </c>
      <c r="AB18">
        <v>15.194930148629901</v>
      </c>
      <c r="AC18"/>
      <c r="AD18"/>
      <c r="AE18">
        <v>18.610230909388299</v>
      </c>
      <c r="AF18">
        <v>11.7796293878715</v>
      </c>
      <c r="AG18">
        <v>93.825228075561597</v>
      </c>
      <c r="AH18"/>
      <c r="AI18"/>
      <c r="AJ18">
        <v>95.127407403135194</v>
      </c>
      <c r="AK18">
        <v>92.523048747988099</v>
      </c>
      <c r="AL18">
        <v>4087.79398901794</v>
      </c>
      <c r="AM18">
        <v>3356.3402324193298</v>
      </c>
      <c r="AN18">
        <v>3412.0917055217501</v>
      </c>
      <c r="AO18" t="s">
        <v>101</v>
      </c>
      <c r="AP18"/>
      <c r="AQ18"/>
      <c r="AR18"/>
      <c r="AS18">
        <v>95.967475891113295</v>
      </c>
      <c r="AT18">
        <v>90.583221435546903</v>
      </c>
      <c r="AU18"/>
      <c r="AV18"/>
      <c r="AW18"/>
      <c r="AX18"/>
      <c r="AY18"/>
      <c r="AZ18"/>
      <c r="BA18">
        <v>16.926763247356899</v>
      </c>
      <c r="BB18">
        <v>13.4630970499028</v>
      </c>
      <c r="BC18"/>
      <c r="BD18"/>
      <c r="BE18">
        <v>94.485538079846407</v>
      </c>
      <c r="BF18">
        <v>93.164918071276901</v>
      </c>
    </row>
    <row r="19" spans="1:58">
      <c r="A19" t="s">
        <v>109</v>
      </c>
      <c r="B19" s="79">
        <v>1063</v>
      </c>
      <c r="C19" t="s">
        <v>100</v>
      </c>
      <c r="D19" s="39">
        <v>24.553526306152399</v>
      </c>
      <c r="E19" s="39">
        <f t="shared" si="0"/>
        <v>30.2827262878418</v>
      </c>
      <c r="F19" s="39">
        <f t="shared" si="1"/>
        <v>19.600471496582038</v>
      </c>
      <c r="G19">
        <v>7.5706815719604501</v>
      </c>
      <c r="H19">
        <v>4.9001178741455096</v>
      </c>
      <c r="I19">
        <v>15757</v>
      </c>
      <c r="J19">
        <v>82</v>
      </c>
      <c r="K19">
        <v>15675</v>
      </c>
      <c r="L19">
        <v>3</v>
      </c>
      <c r="M19">
        <v>1198</v>
      </c>
      <c r="N19">
        <v>79</v>
      </c>
      <c r="O19">
        <v>14477</v>
      </c>
      <c r="P19">
        <v>0</v>
      </c>
      <c r="Q19"/>
      <c r="R19"/>
      <c r="S19"/>
      <c r="T19"/>
      <c r="U19"/>
      <c r="V19"/>
      <c r="W19"/>
      <c r="X19">
        <v>5025.9013671875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6190.6349978563303</v>
      </c>
      <c r="AM19">
        <v>3057.6521394194801</v>
      </c>
      <c r="AN19">
        <v>3073.9562959462301</v>
      </c>
      <c r="AO19" t="s">
        <v>101</v>
      </c>
      <c r="AP19"/>
      <c r="AQ19"/>
      <c r="AR19"/>
      <c r="AS19">
        <v>6.8401951789856001</v>
      </c>
      <c r="AT19">
        <v>5.4865694046020499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>
      <c r="A20" t="s">
        <v>110</v>
      </c>
      <c r="B20" s="79" t="s">
        <v>35</v>
      </c>
      <c r="C20" t="s">
        <v>99</v>
      </c>
      <c r="D20" s="39">
        <v>338.83598632812601</v>
      </c>
      <c r="E20" s="39">
        <f t="shared" si="0"/>
        <v>357.69961547851563</v>
      </c>
      <c r="F20" s="39">
        <f t="shared" si="1"/>
        <v>320.0476989746092</v>
      </c>
      <c r="G20">
        <v>89.424903869628906</v>
      </c>
      <c r="H20">
        <v>80.011924743652301</v>
      </c>
      <c r="I20">
        <v>17921</v>
      </c>
      <c r="J20">
        <v>1245</v>
      </c>
      <c r="K20">
        <v>16676</v>
      </c>
      <c r="L20">
        <v>5</v>
      </c>
      <c r="M20">
        <v>1240</v>
      </c>
      <c r="N20">
        <v>109</v>
      </c>
      <c r="O20">
        <v>16567</v>
      </c>
      <c r="P20">
        <v>0</v>
      </c>
      <c r="Q20"/>
      <c r="R20"/>
      <c r="S20"/>
      <c r="T20"/>
      <c r="U20"/>
      <c r="V20"/>
      <c r="W20"/>
      <c r="X20">
        <v>3757.49536132813</v>
      </c>
      <c r="Y20"/>
      <c r="Z20"/>
      <c r="AA20" t="s">
        <v>100</v>
      </c>
      <c r="AB20">
        <v>11.282902927070801</v>
      </c>
      <c r="AC20"/>
      <c r="AD20"/>
      <c r="AE20">
        <v>13.446909141516199</v>
      </c>
      <c r="AF20">
        <v>9.1188967126254603</v>
      </c>
      <c r="AG20">
        <v>91.858602107844902</v>
      </c>
      <c r="AH20"/>
      <c r="AI20"/>
      <c r="AJ20">
        <v>93.292956489500597</v>
      </c>
      <c r="AK20">
        <v>90.424247726189193</v>
      </c>
      <c r="AL20">
        <v>4099.8504157254001</v>
      </c>
      <c r="AM20">
        <v>3392.5618875548798</v>
      </c>
      <c r="AN20">
        <v>3441.6983318142702</v>
      </c>
      <c r="AO20" t="s">
        <v>101</v>
      </c>
      <c r="AP20"/>
      <c r="AQ20"/>
      <c r="AR20"/>
      <c r="AS20">
        <v>87.112716674804702</v>
      </c>
      <c r="AT20">
        <v>82.310195922851605</v>
      </c>
      <c r="AU20"/>
      <c r="AV20"/>
      <c r="AW20"/>
      <c r="AX20"/>
      <c r="AY20"/>
      <c r="AZ20"/>
      <c r="BA20">
        <v>12.3869867499725</v>
      </c>
      <c r="BB20">
        <v>10.1788191041692</v>
      </c>
      <c r="BC20"/>
      <c r="BD20"/>
      <c r="BE20">
        <v>92.590414918049802</v>
      </c>
      <c r="BF20">
        <v>91.126789297640002</v>
      </c>
    </row>
    <row r="21" spans="1:58">
      <c r="A21" t="s">
        <v>110</v>
      </c>
      <c r="B21" s="79" t="s">
        <v>35</v>
      </c>
      <c r="C21" t="s">
        <v>100</v>
      </c>
      <c r="D21" s="39">
        <v>30.030923461914</v>
      </c>
      <c r="E21" s="39">
        <f t="shared" si="0"/>
        <v>35.546966552734361</v>
      </c>
      <c r="F21" s="39">
        <f t="shared" si="1"/>
        <v>24.52133941650392</v>
      </c>
      <c r="G21">
        <v>8.8867416381835902</v>
      </c>
      <c r="H21">
        <v>6.1303348541259801</v>
      </c>
      <c r="I21">
        <v>17921</v>
      </c>
      <c r="J21">
        <v>114</v>
      </c>
      <c r="K21">
        <v>17807</v>
      </c>
      <c r="L21">
        <v>5</v>
      </c>
      <c r="M21">
        <v>1240</v>
      </c>
      <c r="N21">
        <v>109</v>
      </c>
      <c r="O21">
        <v>16567</v>
      </c>
      <c r="P21">
        <v>0</v>
      </c>
      <c r="Q21"/>
      <c r="R21"/>
      <c r="S21"/>
      <c r="T21"/>
      <c r="U21"/>
      <c r="V21"/>
      <c r="W21"/>
      <c r="X21">
        <v>5025.9013671875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6255.5400861773596</v>
      </c>
      <c r="AM21">
        <v>3094.5898181390198</v>
      </c>
      <c r="AN21">
        <v>3114.6974198664002</v>
      </c>
      <c r="AO21" t="s">
        <v>101</v>
      </c>
      <c r="AP21"/>
      <c r="AQ21"/>
      <c r="AR21"/>
      <c r="AS21">
        <v>8.2111053466796893</v>
      </c>
      <c r="AT21">
        <v>6.8047761917114302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>
      <c r="A22" t="s">
        <v>111</v>
      </c>
      <c r="B22" s="79" t="s">
        <v>36</v>
      </c>
      <c r="C22" t="s">
        <v>99</v>
      </c>
      <c r="D22" s="39">
        <v>238.06464843750001</v>
      </c>
      <c r="E22" s="39">
        <f t="shared" si="0"/>
        <v>253.9859313964844</v>
      </c>
      <c r="F22" s="39">
        <f t="shared" si="1"/>
        <v>222.19703674316401</v>
      </c>
      <c r="G22">
        <v>63.496482849121101</v>
      </c>
      <c r="H22">
        <v>55.549259185791001</v>
      </c>
      <c r="I22">
        <v>17474</v>
      </c>
      <c r="J22">
        <v>862</v>
      </c>
      <c r="K22">
        <v>16612</v>
      </c>
      <c r="L22">
        <v>2</v>
      </c>
      <c r="M22">
        <v>860</v>
      </c>
      <c r="N22">
        <v>37</v>
      </c>
      <c r="O22">
        <v>16575</v>
      </c>
      <c r="P22">
        <v>5.4024133569103199E-3</v>
      </c>
      <c r="Q22"/>
      <c r="R22"/>
      <c r="S22"/>
      <c r="T22"/>
      <c r="U22"/>
      <c r="V22"/>
      <c r="W22"/>
      <c r="X22">
        <v>3558.25439453125</v>
      </c>
      <c r="Y22"/>
      <c r="Z22"/>
      <c r="AA22" t="s">
        <v>100</v>
      </c>
      <c r="AB22">
        <v>22.6410429203133</v>
      </c>
      <c r="AC22"/>
      <c r="AD22"/>
      <c r="AE22">
        <v>29.9488242330189</v>
      </c>
      <c r="AF22">
        <v>15.3332616076076</v>
      </c>
      <c r="AG22">
        <v>95.770068167590196</v>
      </c>
      <c r="AH22"/>
      <c r="AI22"/>
      <c r="AJ22">
        <v>97.077600026615897</v>
      </c>
      <c r="AK22">
        <v>94.462536308564495</v>
      </c>
      <c r="AL22">
        <v>3868.2883833245701</v>
      </c>
      <c r="AM22">
        <v>3157.0644839806</v>
      </c>
      <c r="AN22">
        <v>3192.14946745516</v>
      </c>
      <c r="AO22" t="s">
        <v>101</v>
      </c>
      <c r="AP22"/>
      <c r="AQ22"/>
      <c r="AR22"/>
      <c r="AS22">
        <v>61.545253753662102</v>
      </c>
      <c r="AT22">
        <v>57.490558624267599</v>
      </c>
      <c r="AU22"/>
      <c r="AV22"/>
      <c r="AW22"/>
      <c r="AX22"/>
      <c r="AY22"/>
      <c r="AZ22"/>
      <c r="BA22">
        <v>26.3428582653642</v>
      </c>
      <c r="BB22">
        <v>18.9392275752624</v>
      </c>
      <c r="BC22"/>
      <c r="BD22"/>
      <c r="BE22">
        <v>96.432408937348697</v>
      </c>
      <c r="BF22">
        <v>95.107727397831695</v>
      </c>
    </row>
    <row r="23" spans="1:58">
      <c r="A23" t="s">
        <v>111</v>
      </c>
      <c r="B23" s="79" t="s">
        <v>36</v>
      </c>
      <c r="C23" t="s">
        <v>100</v>
      </c>
      <c r="D23" s="39">
        <v>10.51473846435546</v>
      </c>
      <c r="E23" s="39">
        <f t="shared" si="0"/>
        <v>14.183165550231919</v>
      </c>
      <c r="F23" s="39">
        <f t="shared" si="1"/>
        <v>7.54234695434572</v>
      </c>
      <c r="G23">
        <v>3.5457913875579798</v>
      </c>
      <c r="H23">
        <v>1.88558673858643</v>
      </c>
      <c r="I23">
        <v>17474</v>
      </c>
      <c r="J23">
        <v>39</v>
      </c>
      <c r="K23">
        <v>17435</v>
      </c>
      <c r="L23">
        <v>2</v>
      </c>
      <c r="M23">
        <v>860</v>
      </c>
      <c r="N23">
        <v>37</v>
      </c>
      <c r="O23">
        <v>16575</v>
      </c>
      <c r="P23">
        <v>5.4024133569103199E-3</v>
      </c>
      <c r="Q23"/>
      <c r="R23"/>
      <c r="S23"/>
      <c r="T23"/>
      <c r="U23"/>
      <c r="V23"/>
      <c r="W23"/>
      <c r="X23">
        <v>5025.9013671875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6050.4496945112196</v>
      </c>
      <c r="AM23">
        <v>2932.0836218573299</v>
      </c>
      <c r="AN23">
        <v>2939.0434637271601</v>
      </c>
      <c r="AO23" t="s">
        <v>101</v>
      </c>
      <c r="AP23"/>
      <c r="AQ23"/>
      <c r="AR23"/>
      <c r="AS23">
        <v>3.0714879035949698</v>
      </c>
      <c r="AT23">
        <v>2.2307693958282502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>
      <c r="A24" t="s">
        <v>112</v>
      </c>
      <c r="B24" s="79" t="s">
        <v>37</v>
      </c>
      <c r="C24" t="s">
        <v>99</v>
      </c>
      <c r="D24" s="39">
        <v>202.36013183593801</v>
      </c>
      <c r="E24" s="39">
        <f t="shared" si="0"/>
        <v>217.37626647949199</v>
      </c>
      <c r="F24" s="39">
        <f t="shared" si="1"/>
        <v>187.3917541503908</v>
      </c>
      <c r="G24">
        <v>54.344066619872997</v>
      </c>
      <c r="H24">
        <v>46.847938537597699</v>
      </c>
      <c r="I24">
        <v>16631</v>
      </c>
      <c r="J24">
        <v>700</v>
      </c>
      <c r="K24">
        <v>15931</v>
      </c>
      <c r="L24">
        <v>3</v>
      </c>
      <c r="M24">
        <v>697</v>
      </c>
      <c r="N24">
        <v>46</v>
      </c>
      <c r="O24">
        <v>15885</v>
      </c>
      <c r="P24">
        <v>6.9441322364408503E-2</v>
      </c>
      <c r="Q24"/>
      <c r="R24"/>
      <c r="S24"/>
      <c r="T24"/>
      <c r="U24"/>
      <c r="V24"/>
      <c r="W24"/>
      <c r="X24">
        <v>3596.205078125</v>
      </c>
      <c r="Y24"/>
      <c r="Z24"/>
      <c r="AA24" t="s">
        <v>100</v>
      </c>
      <c r="AB24">
        <v>14.5735589782066</v>
      </c>
      <c r="AC24"/>
      <c r="AD24"/>
      <c r="AE24">
        <v>18.816270117241601</v>
      </c>
      <c r="AF24">
        <v>10.330847839171501</v>
      </c>
      <c r="AG24">
        <v>93.578860160356498</v>
      </c>
      <c r="AH24"/>
      <c r="AI24"/>
      <c r="AJ24">
        <v>95.328173953117698</v>
      </c>
      <c r="AK24">
        <v>91.829546367595299</v>
      </c>
      <c r="AL24">
        <v>3935.9415098353802</v>
      </c>
      <c r="AM24">
        <v>3225.4143558794599</v>
      </c>
      <c r="AN24">
        <v>3255.32049548436</v>
      </c>
      <c r="AO24" t="s">
        <v>101</v>
      </c>
      <c r="AP24"/>
      <c r="AQ24"/>
      <c r="AR24"/>
      <c r="AS24">
        <v>52.503860473632798</v>
      </c>
      <c r="AT24">
        <v>48.679313659667997</v>
      </c>
      <c r="AU24"/>
      <c r="AV24"/>
      <c r="AW24"/>
      <c r="AX24"/>
      <c r="AY24"/>
      <c r="AZ24"/>
      <c r="BA24">
        <v>16.723532008632901</v>
      </c>
      <c r="BB24">
        <v>12.4235859477802</v>
      </c>
      <c r="BC24"/>
      <c r="BD24"/>
      <c r="BE24">
        <v>94.465316332587193</v>
      </c>
      <c r="BF24">
        <v>92.692403988125804</v>
      </c>
    </row>
    <row r="25" spans="1:58">
      <c r="A25" t="s">
        <v>112</v>
      </c>
      <c r="B25" s="79" t="s">
        <v>37</v>
      </c>
      <c r="C25" t="s">
        <v>100</v>
      </c>
      <c r="D25" s="39">
        <v>13.885430908203119</v>
      </c>
      <c r="E25" s="39">
        <f t="shared" si="0"/>
        <v>18.160751342773441</v>
      </c>
      <c r="F25" s="39">
        <f t="shared" si="1"/>
        <v>10.34216976165772</v>
      </c>
      <c r="G25">
        <v>4.5401878356933603</v>
      </c>
      <c r="H25">
        <v>2.58554244041443</v>
      </c>
      <c r="I25">
        <v>16631</v>
      </c>
      <c r="J25">
        <v>49</v>
      </c>
      <c r="K25">
        <v>16582</v>
      </c>
      <c r="L25">
        <v>3</v>
      </c>
      <c r="M25">
        <v>697</v>
      </c>
      <c r="N25">
        <v>46</v>
      </c>
      <c r="O25">
        <v>15885</v>
      </c>
      <c r="P25">
        <v>6.9441322364408503E-2</v>
      </c>
      <c r="Q25"/>
      <c r="R25"/>
      <c r="S25"/>
      <c r="T25"/>
      <c r="U25"/>
      <c r="V25"/>
      <c r="W25"/>
      <c r="X25">
        <v>5025.9013671875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6199.2450275031897</v>
      </c>
      <c r="AM25">
        <v>2981.3612927745198</v>
      </c>
      <c r="AN25">
        <v>2990.8421600105098</v>
      </c>
      <c r="AO25" t="s">
        <v>101</v>
      </c>
      <c r="AP25"/>
      <c r="AQ25"/>
      <c r="AR25"/>
      <c r="AS25">
        <v>3.9899644851684601</v>
      </c>
      <c r="AT25">
        <v>2.99992728233337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>
      <c r="A26" t="s">
        <v>113</v>
      </c>
      <c r="B26" s="79" t="s">
        <v>38</v>
      </c>
      <c r="C26" t="s">
        <v>99</v>
      </c>
      <c r="D26" s="39">
        <v>208.700048828126</v>
      </c>
      <c r="E26" s="39">
        <f t="shared" si="0"/>
        <v>224.5310058593752</v>
      </c>
      <c r="F26" s="39">
        <f t="shared" si="1"/>
        <v>192.92218017578119</v>
      </c>
      <c r="G26">
        <v>56.1327514648438</v>
      </c>
      <c r="H26">
        <v>48.230545043945298</v>
      </c>
      <c r="I26">
        <v>15445</v>
      </c>
      <c r="J26">
        <v>670</v>
      </c>
      <c r="K26">
        <v>14775</v>
      </c>
      <c r="L26">
        <v>0</v>
      </c>
      <c r="M26">
        <v>670</v>
      </c>
      <c r="N26">
        <v>22</v>
      </c>
      <c r="O26">
        <v>14753</v>
      </c>
      <c r="P26">
        <v>0</v>
      </c>
      <c r="Q26"/>
      <c r="R26"/>
      <c r="S26"/>
      <c r="T26"/>
      <c r="U26"/>
      <c r="V26"/>
      <c r="W26"/>
      <c r="X26">
        <v>3577.22973632813</v>
      </c>
      <c r="Y26"/>
      <c r="Z26"/>
      <c r="AA26" t="s">
        <v>100</v>
      </c>
      <c r="AB26">
        <v>31.112667865415499</v>
      </c>
      <c r="AC26"/>
      <c r="AD26"/>
      <c r="AE26">
        <v>44.446913372697701</v>
      </c>
      <c r="AF26">
        <v>17.778422358133302</v>
      </c>
      <c r="AG26">
        <v>96.885964117989204</v>
      </c>
      <c r="AH26"/>
      <c r="AI26"/>
      <c r="AJ26">
        <v>98.179015170092399</v>
      </c>
      <c r="AK26">
        <v>95.592913065885895</v>
      </c>
      <c r="AL26">
        <v>3894.95130888526</v>
      </c>
      <c r="AM26">
        <v>3179.9587270648299</v>
      </c>
      <c r="AN26">
        <v>3210.9749154636402</v>
      </c>
      <c r="AO26" t="s">
        <v>101</v>
      </c>
      <c r="AP26"/>
      <c r="AQ26"/>
      <c r="AR26"/>
      <c r="AS26">
        <v>54.192604064941399</v>
      </c>
      <c r="AT26">
        <v>50.160881042480497</v>
      </c>
      <c r="AU26"/>
      <c r="AV26"/>
      <c r="AW26"/>
      <c r="AX26"/>
      <c r="AY26"/>
      <c r="AZ26"/>
      <c r="BA26">
        <v>37.855385145286697</v>
      </c>
      <c r="BB26">
        <v>24.369950585544299</v>
      </c>
      <c r="BC26"/>
      <c r="BD26"/>
      <c r="BE26">
        <v>97.539820211160006</v>
      </c>
      <c r="BF26">
        <v>96.232108024818302</v>
      </c>
    </row>
    <row r="27" spans="1:58">
      <c r="A27" t="s">
        <v>113</v>
      </c>
      <c r="B27" s="79" t="s">
        <v>38</v>
      </c>
      <c r="C27" t="s">
        <v>100</v>
      </c>
      <c r="D27" s="39">
        <v>6.7078804016113196</v>
      </c>
      <c r="E27" s="39">
        <f t="shared" si="0"/>
        <v>9.9313688278198402</v>
      </c>
      <c r="F27" s="39">
        <f t="shared" si="1"/>
        <v>4.2721195220947203</v>
      </c>
      <c r="G27">
        <v>2.4828422069549601</v>
      </c>
      <c r="H27">
        <v>1.0680298805236801</v>
      </c>
      <c r="I27">
        <v>15445</v>
      </c>
      <c r="J27">
        <v>22</v>
      </c>
      <c r="K27">
        <v>15423</v>
      </c>
      <c r="L27">
        <v>0</v>
      </c>
      <c r="M27">
        <v>670</v>
      </c>
      <c r="N27">
        <v>22</v>
      </c>
      <c r="O27">
        <v>14753</v>
      </c>
      <c r="P27">
        <v>0</v>
      </c>
      <c r="Q27"/>
      <c r="R27"/>
      <c r="S27"/>
      <c r="T27"/>
      <c r="U27"/>
      <c r="V27"/>
      <c r="W27"/>
      <c r="X27">
        <v>5025.9013671875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6152.30049272017</v>
      </c>
      <c r="AM27">
        <v>2970.5687188345901</v>
      </c>
      <c r="AN27">
        <v>2975.1008068258702</v>
      </c>
      <c r="AO27" t="s">
        <v>101</v>
      </c>
      <c r="AP27"/>
      <c r="AQ27"/>
      <c r="AR27"/>
      <c r="AS27">
        <v>2.0599594116210902</v>
      </c>
      <c r="AT27">
        <v>1.3447400331497199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>
      <c r="A28" t="s">
        <v>114</v>
      </c>
      <c r="B28" s="79" t="s">
        <v>39</v>
      </c>
      <c r="C28" t="s">
        <v>99</v>
      </c>
      <c r="D28" s="39">
        <v>274.98007812499998</v>
      </c>
      <c r="E28" s="39">
        <f t="shared" si="0"/>
        <v>292.34637451171881</v>
      </c>
      <c r="F28" s="39">
        <f t="shared" si="1"/>
        <v>257.67767333984358</v>
      </c>
      <c r="G28">
        <v>73.086593627929702</v>
      </c>
      <c r="H28">
        <v>64.419418334960895</v>
      </c>
      <c r="I28">
        <v>17037</v>
      </c>
      <c r="J28">
        <v>967</v>
      </c>
      <c r="K28">
        <v>16070</v>
      </c>
      <c r="L28">
        <v>3</v>
      </c>
      <c r="M28">
        <v>964</v>
      </c>
      <c r="N28">
        <v>129</v>
      </c>
      <c r="O28">
        <v>15941</v>
      </c>
      <c r="P28">
        <v>0</v>
      </c>
      <c r="Q28"/>
      <c r="R28"/>
      <c r="S28"/>
      <c r="T28"/>
      <c r="U28"/>
      <c r="V28"/>
      <c r="W28"/>
      <c r="X28">
        <v>3738.52001953125</v>
      </c>
      <c r="Y28"/>
      <c r="Z28"/>
      <c r="AA28" t="s">
        <v>100</v>
      </c>
      <c r="AB28">
        <v>7.5126206031742901</v>
      </c>
      <c r="AC28"/>
      <c r="AD28"/>
      <c r="AE28">
        <v>8.8789485340616299</v>
      </c>
      <c r="AF28">
        <v>6.1462926722869398</v>
      </c>
      <c r="AG28">
        <v>88.252736182943394</v>
      </c>
      <c r="AH28"/>
      <c r="AI28"/>
      <c r="AJ28">
        <v>90.138244231870402</v>
      </c>
      <c r="AK28">
        <v>86.367228134016401</v>
      </c>
      <c r="AL28">
        <v>4024.2599150885499</v>
      </c>
      <c r="AM28">
        <v>3321.8811124639001</v>
      </c>
      <c r="AN28">
        <v>3361.7473038202502</v>
      </c>
      <c r="AO28" t="s">
        <v>101</v>
      </c>
      <c r="AP28"/>
      <c r="AQ28"/>
      <c r="AR28"/>
      <c r="AS28">
        <v>70.958106994628906</v>
      </c>
      <c r="AT28">
        <v>66.536087036132798</v>
      </c>
      <c r="AU28"/>
      <c r="AV28"/>
      <c r="AW28"/>
      <c r="AX28"/>
      <c r="AY28"/>
      <c r="AZ28"/>
      <c r="BA28">
        <v>8.20972608816896</v>
      </c>
      <c r="BB28">
        <v>6.8155151181796096</v>
      </c>
      <c r="BC28"/>
      <c r="BD28"/>
      <c r="BE28">
        <v>89.214729254441906</v>
      </c>
      <c r="BF28">
        <v>87.290743111444797</v>
      </c>
    </row>
    <row r="29" spans="1:58">
      <c r="A29" t="s">
        <v>114</v>
      </c>
      <c r="B29" s="79" t="s">
        <v>39</v>
      </c>
      <c r="C29" t="s">
        <v>100</v>
      </c>
      <c r="D29" s="39">
        <v>36.602416992187599</v>
      </c>
      <c r="E29" s="39">
        <f t="shared" si="0"/>
        <v>42.850807189941598</v>
      </c>
      <c r="F29" s="39">
        <f t="shared" si="1"/>
        <v>30.362310409545881</v>
      </c>
      <c r="G29">
        <v>10.7127017974854</v>
      </c>
      <c r="H29">
        <v>7.5905776023864702</v>
      </c>
      <c r="I29">
        <v>17037</v>
      </c>
      <c r="J29">
        <v>132</v>
      </c>
      <c r="K29">
        <v>16905</v>
      </c>
      <c r="L29">
        <v>3</v>
      </c>
      <c r="M29">
        <v>964</v>
      </c>
      <c r="N29">
        <v>129</v>
      </c>
      <c r="O29">
        <v>15941</v>
      </c>
      <c r="P29">
        <v>0</v>
      </c>
      <c r="Q29"/>
      <c r="R29"/>
      <c r="S29"/>
      <c r="T29"/>
      <c r="U29"/>
      <c r="V29"/>
      <c r="W29"/>
      <c r="X29">
        <v>5025.9013671875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6142.8278068773698</v>
      </c>
      <c r="AM29">
        <v>3016.4464631453802</v>
      </c>
      <c r="AN29">
        <v>3040.6691747361801</v>
      </c>
      <c r="AO29" t="s">
        <v>101</v>
      </c>
      <c r="AP29"/>
      <c r="AQ29"/>
      <c r="AR29"/>
      <c r="AS29">
        <v>9.9473333358764595</v>
      </c>
      <c r="AT29">
        <v>8.3544139862060494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>
      <c r="A30" t="s">
        <v>115</v>
      </c>
      <c r="B30" s="79" t="s">
        <v>40</v>
      </c>
      <c r="C30" t="s">
        <v>99</v>
      </c>
      <c r="D30" s="39">
        <v>186.57075195312501</v>
      </c>
      <c r="E30" s="39">
        <f t="shared" si="0"/>
        <v>200.54391479492199</v>
      </c>
      <c r="F30" s="39">
        <f t="shared" si="1"/>
        <v>172.63897705078119</v>
      </c>
      <c r="G30">
        <v>50.135978698730497</v>
      </c>
      <c r="H30">
        <v>43.159744262695298</v>
      </c>
      <c r="I30">
        <v>17674</v>
      </c>
      <c r="J30">
        <v>687</v>
      </c>
      <c r="K30">
        <v>16987</v>
      </c>
      <c r="L30">
        <v>0</v>
      </c>
      <c r="M30">
        <v>687</v>
      </c>
      <c r="N30">
        <v>46</v>
      </c>
      <c r="O30">
        <v>16941</v>
      </c>
      <c r="P30">
        <v>0</v>
      </c>
      <c r="Q30"/>
      <c r="R30"/>
      <c r="S30"/>
      <c r="T30"/>
      <c r="U30"/>
      <c r="V30"/>
      <c r="W30"/>
      <c r="X30">
        <v>3804.93359375</v>
      </c>
      <c r="Y30"/>
      <c r="Z30"/>
      <c r="AA30" t="s">
        <v>100</v>
      </c>
      <c r="AB30">
        <v>15.2129600857503</v>
      </c>
      <c r="AC30"/>
      <c r="AD30"/>
      <c r="AE30">
        <v>19.777977416475998</v>
      </c>
      <c r="AF30">
        <v>10.6479427550245</v>
      </c>
      <c r="AG30">
        <v>93.8320948505948</v>
      </c>
      <c r="AH30"/>
      <c r="AI30"/>
      <c r="AJ30">
        <v>95.568766855730601</v>
      </c>
      <c r="AK30">
        <v>92.095422845458998</v>
      </c>
      <c r="AL30">
        <v>4101.77447376501</v>
      </c>
      <c r="AM30">
        <v>3419.7019416358598</v>
      </c>
      <c r="AN30">
        <v>3446.2145493971302</v>
      </c>
      <c r="AO30" t="s">
        <v>101</v>
      </c>
      <c r="AP30"/>
      <c r="AQ30"/>
      <c r="AR30"/>
      <c r="AS30">
        <v>48.4236869812012</v>
      </c>
      <c r="AT30">
        <v>44.864391326904297</v>
      </c>
      <c r="AU30"/>
      <c r="AV30"/>
      <c r="AW30"/>
      <c r="AX30"/>
      <c r="AY30"/>
      <c r="AZ30"/>
      <c r="BA30">
        <v>17.5262304975865</v>
      </c>
      <c r="BB30">
        <v>12.899689673914001</v>
      </c>
      <c r="BC30"/>
      <c r="BD30"/>
      <c r="BE30">
        <v>94.712133560964006</v>
      </c>
      <c r="BF30">
        <v>92.952056140225594</v>
      </c>
    </row>
    <row r="31" spans="1:58">
      <c r="A31" t="s">
        <v>115</v>
      </c>
      <c r="B31" s="79" t="s">
        <v>40</v>
      </c>
      <c r="C31" t="s">
        <v>100</v>
      </c>
      <c r="D31" s="39">
        <v>12.263935089111319</v>
      </c>
      <c r="E31" s="39">
        <f t="shared" si="0"/>
        <v>16.172174453735359</v>
      </c>
      <c r="F31" s="39">
        <f t="shared" si="1"/>
        <v>9.0442247390747195</v>
      </c>
      <c r="G31">
        <v>4.0430436134338397</v>
      </c>
      <c r="H31">
        <v>2.2610561847686799</v>
      </c>
      <c r="I31">
        <v>17674</v>
      </c>
      <c r="J31">
        <v>46</v>
      </c>
      <c r="K31">
        <v>17628</v>
      </c>
      <c r="L31">
        <v>0</v>
      </c>
      <c r="M31">
        <v>687</v>
      </c>
      <c r="N31">
        <v>46</v>
      </c>
      <c r="O31">
        <v>16941</v>
      </c>
      <c r="P31">
        <v>0</v>
      </c>
      <c r="Q31"/>
      <c r="R31"/>
      <c r="S31"/>
      <c r="T31"/>
      <c r="U31"/>
      <c r="V31"/>
      <c r="W31"/>
      <c r="X31">
        <v>5025.9013671875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6198.78565514606</v>
      </c>
      <c r="AM31">
        <v>3099.4675976169201</v>
      </c>
      <c r="AN31">
        <v>3107.53417171708</v>
      </c>
      <c r="AO31" t="s">
        <v>101</v>
      </c>
      <c r="AP31"/>
      <c r="AQ31"/>
      <c r="AR31"/>
      <c r="AS31">
        <v>3.53945660591125</v>
      </c>
      <c r="AT31">
        <v>2.6368651390075701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>
      <c r="A32" t="s">
        <v>116</v>
      </c>
      <c r="B32" s="79" t="s">
        <v>41</v>
      </c>
      <c r="C32" t="s">
        <v>99</v>
      </c>
      <c r="D32" s="39">
        <v>0</v>
      </c>
      <c r="E32" s="39">
        <f t="shared" si="0"/>
        <v>0.82105946540832397</v>
      </c>
      <c r="F32" s="39">
        <f t="shared" si="1"/>
        <v>0</v>
      </c>
      <c r="G32">
        <v>0.20526486635208099</v>
      </c>
      <c r="H32">
        <v>0</v>
      </c>
      <c r="I32">
        <v>17173</v>
      </c>
      <c r="J32">
        <v>0</v>
      </c>
      <c r="K32">
        <v>17173</v>
      </c>
      <c r="L32">
        <v>0</v>
      </c>
      <c r="M32">
        <v>0</v>
      </c>
      <c r="N32">
        <v>0</v>
      </c>
      <c r="O32">
        <v>17173</v>
      </c>
      <c r="P32">
        <v>0</v>
      </c>
      <c r="Q32"/>
      <c r="R32"/>
      <c r="S32"/>
      <c r="T32"/>
      <c r="U32"/>
      <c r="V32"/>
      <c r="W32"/>
      <c r="X32">
        <v>3396.96411132813</v>
      </c>
      <c r="Y32"/>
      <c r="Z32"/>
      <c r="AA32" t="s">
        <v>100</v>
      </c>
      <c r="AB32"/>
      <c r="AC32"/>
      <c r="AD32"/>
      <c r="AE32"/>
      <c r="AF32"/>
      <c r="AG32"/>
      <c r="AH32"/>
      <c r="AI32"/>
      <c r="AJ32"/>
      <c r="AK32"/>
      <c r="AL32">
        <v>0</v>
      </c>
      <c r="AM32">
        <v>3055.3558795795502</v>
      </c>
      <c r="AN32">
        <v>3055.3558795795402</v>
      </c>
      <c r="AO32" t="s">
        <v>101</v>
      </c>
      <c r="AP32"/>
      <c r="AQ32"/>
      <c r="AR32"/>
      <c r="AS32">
        <v>9.3789808452129406E-2</v>
      </c>
      <c r="AT32">
        <v>0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>
      <c r="A33" t="s">
        <v>116</v>
      </c>
      <c r="B33" s="79" t="s">
        <v>41</v>
      </c>
      <c r="C33" t="s">
        <v>100</v>
      </c>
      <c r="D33" s="39">
        <v>0</v>
      </c>
      <c r="E33" s="39">
        <f t="shared" si="0"/>
        <v>0.82105946540832397</v>
      </c>
      <c r="F33" s="39">
        <f t="shared" si="1"/>
        <v>0</v>
      </c>
      <c r="G33">
        <v>0.20526486635208099</v>
      </c>
      <c r="H33">
        <v>0</v>
      </c>
      <c r="I33">
        <v>17173</v>
      </c>
      <c r="J33">
        <v>0</v>
      </c>
      <c r="K33">
        <v>17173</v>
      </c>
      <c r="L33">
        <v>0</v>
      </c>
      <c r="M33">
        <v>0</v>
      </c>
      <c r="N33">
        <v>0</v>
      </c>
      <c r="O33">
        <v>17173</v>
      </c>
      <c r="P33">
        <v>0</v>
      </c>
      <c r="Q33"/>
      <c r="R33"/>
      <c r="S33"/>
      <c r="T33"/>
      <c r="U33"/>
      <c r="V33"/>
      <c r="W33"/>
      <c r="X33">
        <v>5025.9013671875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0</v>
      </c>
      <c r="AM33">
        <v>2961.5781320371898</v>
      </c>
      <c r="AN33">
        <v>2961.5781320371898</v>
      </c>
      <c r="AO33" t="s">
        <v>101</v>
      </c>
      <c r="AP33"/>
      <c r="AQ33"/>
      <c r="AR33"/>
      <c r="AS33">
        <v>9.3789808452129406E-2</v>
      </c>
      <c r="AT33">
        <v>0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 t="s">
        <v>117</v>
      </c>
      <c r="B34" s="79"/>
      <c r="C34" t="s">
        <v>99</v>
      </c>
      <c r="D34" s="39">
        <v>36528.362500000003</v>
      </c>
      <c r="E34" s="39">
        <f t="shared" si="0"/>
        <v>40257.375</v>
      </c>
      <c r="F34" s="39">
        <f t="shared" si="1"/>
        <v>33576.796875</v>
      </c>
      <c r="G34">
        <v>10064.34375</v>
      </c>
      <c r="H34">
        <v>8394.19921875</v>
      </c>
      <c r="I34">
        <v>18802</v>
      </c>
      <c r="J34">
        <v>18794</v>
      </c>
      <c r="K34">
        <v>8</v>
      </c>
      <c r="L34">
        <v>0</v>
      </c>
      <c r="M34">
        <v>18794</v>
      </c>
      <c r="N34">
        <v>0</v>
      </c>
      <c r="O34">
        <v>8</v>
      </c>
      <c r="P34">
        <v>0</v>
      </c>
      <c r="Q34"/>
      <c r="R34"/>
      <c r="S34"/>
      <c r="T34"/>
      <c r="U34"/>
      <c r="V34"/>
      <c r="W34"/>
      <c r="X34">
        <v>3396.96411132813</v>
      </c>
      <c r="Y34"/>
      <c r="Z34"/>
      <c r="AA34" t="s">
        <v>100</v>
      </c>
      <c r="AB34"/>
      <c r="AC34"/>
      <c r="AD34"/>
      <c r="AE34"/>
      <c r="AF34"/>
      <c r="AG34">
        <v>100</v>
      </c>
      <c r="AH34"/>
      <c r="AI34"/>
      <c r="AJ34">
        <v>100.00102648651701</v>
      </c>
      <c r="AK34">
        <v>99.998973513483506</v>
      </c>
      <c r="AL34">
        <v>3741.5892633541798</v>
      </c>
      <c r="AM34">
        <v>3304.6943359375</v>
      </c>
      <c r="AN34">
        <v>3741.4033703949599</v>
      </c>
      <c r="AO34" t="s">
        <v>101</v>
      </c>
      <c r="AP34"/>
      <c r="AQ34"/>
      <c r="AR34"/>
      <c r="AS34">
        <v>9576.333984375</v>
      </c>
      <c r="AT34">
        <v>8737.396484375</v>
      </c>
      <c r="AU34"/>
      <c r="AV34"/>
      <c r="AW34"/>
      <c r="AX34"/>
      <c r="AY34"/>
      <c r="AZ34"/>
      <c r="BA34"/>
      <c r="BB34"/>
      <c r="BC34"/>
      <c r="BD34"/>
      <c r="BE34">
        <v>100.000469025049</v>
      </c>
      <c r="BF34">
        <v>99.999530974951199</v>
      </c>
    </row>
    <row r="35" spans="1:58">
      <c r="A35" t="s">
        <v>117</v>
      </c>
      <c r="B35" s="79"/>
      <c r="C35" t="s">
        <v>100</v>
      </c>
      <c r="D35" s="39">
        <v>0</v>
      </c>
      <c r="E35" s="39">
        <f t="shared" si="0"/>
        <v>0.74991744756698797</v>
      </c>
      <c r="F35" s="39">
        <f t="shared" si="1"/>
        <v>0</v>
      </c>
      <c r="G35">
        <v>0.18747936189174699</v>
      </c>
      <c r="H35">
        <v>0</v>
      </c>
      <c r="I35">
        <v>18802</v>
      </c>
      <c r="J35">
        <v>0</v>
      </c>
      <c r="K35">
        <v>18802</v>
      </c>
      <c r="L35">
        <v>0</v>
      </c>
      <c r="M35">
        <v>18794</v>
      </c>
      <c r="N35">
        <v>0</v>
      </c>
      <c r="O35">
        <v>8</v>
      </c>
      <c r="P35">
        <v>0</v>
      </c>
      <c r="Q35"/>
      <c r="R35"/>
      <c r="S35"/>
      <c r="T35"/>
      <c r="U35"/>
      <c r="V35"/>
      <c r="W35"/>
      <c r="X35">
        <v>5025.9013671875</v>
      </c>
      <c r="Y35"/>
      <c r="Z35"/>
      <c r="AA35"/>
      <c r="AB35"/>
      <c r="AC35"/>
      <c r="AD35"/>
      <c r="AE35"/>
      <c r="AF35"/>
      <c r="AG35"/>
      <c r="AH35"/>
      <c r="AI35"/>
      <c r="AJ35"/>
      <c r="AK35"/>
      <c r="AL35">
        <v>0</v>
      </c>
      <c r="AM35">
        <v>2887.86018582423</v>
      </c>
      <c r="AN35">
        <v>2887.86018582424</v>
      </c>
      <c r="AO35" t="s">
        <v>101</v>
      </c>
      <c r="AP35"/>
      <c r="AQ35"/>
      <c r="AR35"/>
      <c r="AS35">
        <v>8.5663586854934706E-2</v>
      </c>
      <c r="AT35">
        <v>0</v>
      </c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 t="s">
        <v>118</v>
      </c>
      <c r="B36" s="79"/>
      <c r="C36" t="s">
        <v>99</v>
      </c>
      <c r="D36" s="39">
        <v>0</v>
      </c>
      <c r="E36" s="39">
        <f t="shared" si="0"/>
        <v>0.80255138874053999</v>
      </c>
      <c r="F36" s="39">
        <f t="shared" si="1"/>
        <v>0</v>
      </c>
      <c r="G36">
        <v>0.200637847185135</v>
      </c>
      <c r="H36">
        <v>0</v>
      </c>
      <c r="I36">
        <v>17569</v>
      </c>
      <c r="J36">
        <v>0</v>
      </c>
      <c r="K36">
        <v>17569</v>
      </c>
      <c r="L36">
        <v>0</v>
      </c>
      <c r="M36">
        <v>0</v>
      </c>
      <c r="N36">
        <v>17569</v>
      </c>
      <c r="O36">
        <v>0</v>
      </c>
      <c r="P36">
        <v>0</v>
      </c>
      <c r="Q36"/>
      <c r="R36"/>
      <c r="S36"/>
      <c r="T36"/>
      <c r="U36"/>
      <c r="V36"/>
      <c r="W36"/>
      <c r="X36">
        <v>3396.96411132813</v>
      </c>
      <c r="Y36"/>
      <c r="Z36"/>
      <c r="AA36" t="s">
        <v>100</v>
      </c>
      <c r="AB36"/>
      <c r="AC36"/>
      <c r="AD36"/>
      <c r="AE36"/>
      <c r="AF36"/>
      <c r="AG36"/>
      <c r="AH36"/>
      <c r="AI36"/>
      <c r="AJ36"/>
      <c r="AK36"/>
      <c r="AL36">
        <v>0</v>
      </c>
      <c r="AM36">
        <v>3016.2356492865001</v>
      </c>
      <c r="AN36">
        <v>3016.2356492864901</v>
      </c>
      <c r="AO36" t="s">
        <v>101</v>
      </c>
      <c r="AP36"/>
      <c r="AQ36"/>
      <c r="AR36"/>
      <c r="AS36">
        <v>9.1675728559494005E-2</v>
      </c>
      <c r="AT36">
        <v>0</v>
      </c>
      <c r="AU36"/>
      <c r="AV36"/>
      <c r="AW36"/>
      <c r="AX36"/>
      <c r="AY36"/>
      <c r="AZ36"/>
      <c r="BA36"/>
      <c r="BB36"/>
      <c r="BC36"/>
      <c r="BD36"/>
      <c r="BE36"/>
      <c r="BF36"/>
    </row>
    <row r="37" spans="1:58">
      <c r="A37" t="s">
        <v>118</v>
      </c>
      <c r="B37" s="79"/>
      <c r="C37" t="s">
        <v>100</v>
      </c>
      <c r="D37" s="39">
        <v>4000000</v>
      </c>
      <c r="E37" s="39">
        <f t="shared" si="0"/>
        <v>4000000</v>
      </c>
      <c r="F37" s="39">
        <f t="shared" si="1"/>
        <v>40831.1171875</v>
      </c>
      <c r="G37">
        <v>1000000</v>
      </c>
      <c r="H37">
        <v>10207.779296875</v>
      </c>
      <c r="I37">
        <v>17569</v>
      </c>
      <c r="J37">
        <v>17569</v>
      </c>
      <c r="K37">
        <v>0</v>
      </c>
      <c r="L37">
        <v>0</v>
      </c>
      <c r="M37">
        <v>0</v>
      </c>
      <c r="N37">
        <v>17569</v>
      </c>
      <c r="O37">
        <v>0</v>
      </c>
      <c r="P37">
        <v>0</v>
      </c>
      <c r="Q37"/>
      <c r="R37"/>
      <c r="S37"/>
      <c r="T37"/>
      <c r="U37"/>
      <c r="V37"/>
      <c r="W37"/>
      <c r="X37">
        <v>5025.9013671875</v>
      </c>
      <c r="Y37"/>
      <c r="Z37"/>
      <c r="AA37"/>
      <c r="AB37"/>
      <c r="AC37"/>
      <c r="AD37"/>
      <c r="AE37"/>
      <c r="AF37"/>
      <c r="AG37"/>
      <c r="AH37"/>
      <c r="AI37"/>
      <c r="AJ37"/>
      <c r="AK37"/>
      <c r="AL37">
        <v>6145.9552257016103</v>
      </c>
      <c r="AM37">
        <v>0</v>
      </c>
      <c r="AN37">
        <v>6145.9552257016103</v>
      </c>
      <c r="AO37" t="s">
        <v>101</v>
      </c>
      <c r="AP37"/>
      <c r="AQ37"/>
      <c r="AR37"/>
      <c r="AS37">
        <v>1000000</v>
      </c>
      <c r="AT37">
        <v>11129.189453125</v>
      </c>
      <c r="AU37"/>
      <c r="AV37"/>
      <c r="AW37"/>
      <c r="AX37"/>
      <c r="AY37"/>
      <c r="AZ37"/>
      <c r="BA37"/>
      <c r="BB37"/>
      <c r="BC37"/>
      <c r="BD37"/>
      <c r="BE37"/>
      <c r="BF37"/>
    </row>
    <row r="38" spans="1:58">
      <c r="A38" t="s">
        <v>119</v>
      </c>
      <c r="B38" s="79">
        <v>12301</v>
      </c>
      <c r="C38" t="s">
        <v>15</v>
      </c>
      <c r="D38" s="39">
        <v>0.275238037109376</v>
      </c>
      <c r="E38" s="39">
        <f t="shared" si="0"/>
        <v>1.3146820068359359</v>
      </c>
      <c r="F38" s="39">
        <f t="shared" si="1"/>
        <v>1.155967358499764E-2</v>
      </c>
      <c r="G38">
        <v>0.32867050170898399</v>
      </c>
      <c r="H38">
        <v>2.88991839624941E-3</v>
      </c>
      <c r="I38">
        <v>17098</v>
      </c>
      <c r="J38">
        <v>1</v>
      </c>
      <c r="K38">
        <v>17097</v>
      </c>
      <c r="L38">
        <v>0</v>
      </c>
      <c r="M38">
        <v>1</v>
      </c>
      <c r="N38">
        <v>120</v>
      </c>
      <c r="O38">
        <v>16977</v>
      </c>
      <c r="P38">
        <v>0</v>
      </c>
      <c r="Q38"/>
      <c r="R38"/>
      <c r="S38"/>
      <c r="T38"/>
      <c r="U38"/>
      <c r="V38"/>
      <c r="W38"/>
      <c r="X38">
        <v>6031.3095703125</v>
      </c>
      <c r="Y38"/>
      <c r="Z38"/>
      <c r="AA38" t="s">
        <v>120</v>
      </c>
      <c r="AB38">
        <v>8.3042988258518798E-3</v>
      </c>
      <c r="AC38"/>
      <c r="AD38"/>
      <c r="AE38">
        <v>2.8018839883148901E-2</v>
      </c>
      <c r="AF38">
        <v>0</v>
      </c>
      <c r="AG38">
        <v>0.82359054062568804</v>
      </c>
      <c r="AH38"/>
      <c r="AI38"/>
      <c r="AJ38">
        <v>2.76270495130403</v>
      </c>
      <c r="AK38">
        <v>0</v>
      </c>
      <c r="AL38">
        <v>6080.6953125</v>
      </c>
      <c r="AM38">
        <v>4814.7206732982004</v>
      </c>
      <c r="AN38">
        <v>4814.7947155627298</v>
      </c>
      <c r="AO38" t="s">
        <v>101</v>
      </c>
      <c r="AP38"/>
      <c r="AQ38"/>
      <c r="AR38"/>
      <c r="AS38">
        <v>0.171274334192276</v>
      </c>
      <c r="AT38">
        <v>1.86469797044992E-2</v>
      </c>
      <c r="AU38"/>
      <c r="AV38"/>
      <c r="AW38"/>
      <c r="AX38"/>
      <c r="AY38"/>
      <c r="AZ38"/>
      <c r="BA38">
        <v>1.7545386958870101E-2</v>
      </c>
      <c r="BB38">
        <v>0</v>
      </c>
      <c r="BC38"/>
      <c r="BD38"/>
      <c r="BE38">
        <v>1.73254029081283</v>
      </c>
      <c r="BF38">
        <v>0</v>
      </c>
    </row>
    <row r="39" spans="1:58">
      <c r="A39" t="s">
        <v>119</v>
      </c>
      <c r="B39" s="79">
        <v>12301</v>
      </c>
      <c r="C39" t="s">
        <v>120</v>
      </c>
      <c r="D39" s="39">
        <v>33.14404296875</v>
      </c>
      <c r="E39" s="39">
        <f t="shared" si="0"/>
        <v>39.078018188476563</v>
      </c>
      <c r="F39" s="39">
        <f t="shared" si="1"/>
        <v>27.21754264831544</v>
      </c>
      <c r="G39">
        <v>9.7695045471191406</v>
      </c>
      <c r="H39">
        <v>6.8043856620788601</v>
      </c>
      <c r="I39">
        <v>17098</v>
      </c>
      <c r="J39">
        <v>120</v>
      </c>
      <c r="K39">
        <v>16978</v>
      </c>
      <c r="L39">
        <v>0</v>
      </c>
      <c r="M39">
        <v>1</v>
      </c>
      <c r="N39">
        <v>120</v>
      </c>
      <c r="O39">
        <v>16977</v>
      </c>
      <c r="P39">
        <v>0</v>
      </c>
      <c r="Q39"/>
      <c r="R39"/>
      <c r="S39"/>
      <c r="T39"/>
      <c r="U39"/>
      <c r="V39"/>
      <c r="W39"/>
      <c r="X39">
        <v>4206.1669921875</v>
      </c>
      <c r="Y39"/>
      <c r="Z39"/>
      <c r="AA39"/>
      <c r="AB39"/>
      <c r="AC39"/>
      <c r="AD39"/>
      <c r="AE39"/>
      <c r="AF39"/>
      <c r="AG39"/>
      <c r="AH39"/>
      <c r="AI39"/>
      <c r="AJ39"/>
      <c r="AK39"/>
      <c r="AL39">
        <v>6104.3120076497398</v>
      </c>
      <c r="AM39">
        <v>2647.9392625258502</v>
      </c>
      <c r="AN39">
        <v>2672.19734706291</v>
      </c>
      <c r="AO39" t="s">
        <v>101</v>
      </c>
      <c r="AP39"/>
      <c r="AQ39"/>
      <c r="AR39"/>
      <c r="AS39">
        <v>9.0426616668701207</v>
      </c>
      <c r="AT39">
        <v>7.52984666824341</v>
      </c>
      <c r="AU39"/>
      <c r="AV39"/>
      <c r="AW39"/>
      <c r="AX39"/>
      <c r="AY39"/>
      <c r="AZ39"/>
      <c r="BA39"/>
      <c r="BB39"/>
      <c r="BC39"/>
      <c r="BD39"/>
      <c r="BE39"/>
      <c r="BF39"/>
    </row>
    <row r="40" spans="1:58">
      <c r="A40" t="s">
        <v>121</v>
      </c>
      <c r="B40" s="79" t="s">
        <v>30</v>
      </c>
      <c r="C40" t="s">
        <v>15</v>
      </c>
      <c r="D40" s="39">
        <v>0.265306973457336</v>
      </c>
      <c r="E40" s="39">
        <f t="shared" si="0"/>
        <v>1.2672410011291519</v>
      </c>
      <c r="F40" s="39">
        <f t="shared" si="1"/>
        <v>1.1142591945827E-2</v>
      </c>
      <c r="G40">
        <v>0.31681025028228799</v>
      </c>
      <c r="H40">
        <v>2.7856479864567501E-3</v>
      </c>
      <c r="I40">
        <v>17738</v>
      </c>
      <c r="J40">
        <v>1</v>
      </c>
      <c r="K40">
        <v>17737</v>
      </c>
      <c r="L40">
        <v>1</v>
      </c>
      <c r="M40">
        <v>0</v>
      </c>
      <c r="N40">
        <v>156</v>
      </c>
      <c r="O40">
        <v>17581</v>
      </c>
      <c r="P40">
        <v>6.63267417956422E-2</v>
      </c>
      <c r="Q40"/>
      <c r="R40"/>
      <c r="S40"/>
      <c r="T40"/>
      <c r="U40"/>
      <c r="V40"/>
      <c r="W40"/>
      <c r="X40">
        <v>6031.3095703125</v>
      </c>
      <c r="Y40"/>
      <c r="Z40"/>
      <c r="AA40" t="s">
        <v>120</v>
      </c>
      <c r="AB40">
        <v>6.3413757611624098E-3</v>
      </c>
      <c r="AC40"/>
      <c r="AD40"/>
      <c r="AE40">
        <v>2.1385765502049198E-2</v>
      </c>
      <c r="AF40">
        <v>0</v>
      </c>
      <c r="AG40">
        <v>0.63014161137576297</v>
      </c>
      <c r="AH40"/>
      <c r="AI40"/>
      <c r="AJ40">
        <v>2.1156801315071201</v>
      </c>
      <c r="AK40">
        <v>0</v>
      </c>
      <c r="AL40">
        <v>6067.79345703125</v>
      </c>
      <c r="AM40">
        <v>4840.2309335628097</v>
      </c>
      <c r="AN40">
        <v>4840.30013880148</v>
      </c>
      <c r="AO40" t="s">
        <v>101</v>
      </c>
      <c r="AP40"/>
      <c r="AQ40"/>
      <c r="AR40"/>
      <c r="AS40">
        <v>0.16509419679641699</v>
      </c>
      <c r="AT40">
        <v>1.7974177375435801E-2</v>
      </c>
      <c r="AU40"/>
      <c r="AV40"/>
      <c r="AW40"/>
      <c r="AX40"/>
      <c r="AY40"/>
      <c r="AZ40"/>
      <c r="BA40">
        <v>1.33924966567816E-2</v>
      </c>
      <c r="BB40">
        <v>0</v>
      </c>
      <c r="BC40"/>
      <c r="BD40"/>
      <c r="BE40">
        <v>1.3263952900529301</v>
      </c>
      <c r="BF40">
        <v>0</v>
      </c>
    </row>
    <row r="41" spans="1:58">
      <c r="A41" t="s">
        <v>121</v>
      </c>
      <c r="B41" s="79" t="s">
        <v>30</v>
      </c>
      <c r="C41" t="s">
        <v>120</v>
      </c>
      <c r="D41" s="39">
        <v>41.837448120117202</v>
      </c>
      <c r="E41" s="39">
        <f t="shared" si="0"/>
        <v>48.386444091796797</v>
      </c>
      <c r="F41" s="39">
        <f t="shared" si="1"/>
        <v>35.297546386718757</v>
      </c>
      <c r="G41">
        <v>12.096611022949199</v>
      </c>
      <c r="H41">
        <v>8.8243865966796893</v>
      </c>
      <c r="I41">
        <v>17738</v>
      </c>
      <c r="J41">
        <v>157</v>
      </c>
      <c r="K41">
        <v>17581</v>
      </c>
      <c r="L41">
        <v>1</v>
      </c>
      <c r="M41">
        <v>0</v>
      </c>
      <c r="N41">
        <v>156</v>
      </c>
      <c r="O41">
        <v>17581</v>
      </c>
      <c r="P41">
        <v>6.63267417956422E-2</v>
      </c>
      <c r="Q41"/>
      <c r="R41"/>
      <c r="S41"/>
      <c r="T41"/>
      <c r="U41"/>
      <c r="V41"/>
      <c r="W41"/>
      <c r="X41">
        <v>4206.1669921875</v>
      </c>
      <c r="Y41"/>
      <c r="Z41"/>
      <c r="AA41"/>
      <c r="AB41"/>
      <c r="AC41"/>
      <c r="AD41"/>
      <c r="AE41"/>
      <c r="AF41"/>
      <c r="AG41"/>
      <c r="AH41"/>
      <c r="AI41"/>
      <c r="AJ41"/>
      <c r="AK41"/>
      <c r="AL41">
        <v>6147.2255641669999</v>
      </c>
      <c r="AM41">
        <v>2648.1908781766501</v>
      </c>
      <c r="AN41">
        <v>2679.1610239484498</v>
      </c>
      <c r="AO41" t="s">
        <v>101</v>
      </c>
      <c r="AP41"/>
      <c r="AQ41"/>
      <c r="AR41"/>
      <c r="AS41">
        <v>11.2944087982178</v>
      </c>
      <c r="AT41">
        <v>9.6249065399169904</v>
      </c>
      <c r="AU41"/>
      <c r="AV41"/>
      <c r="AW41"/>
      <c r="AX41"/>
      <c r="AY41"/>
      <c r="AZ41"/>
      <c r="BA41"/>
      <c r="BB41"/>
      <c r="BC41"/>
      <c r="BD41"/>
      <c r="BE41"/>
      <c r="BF41"/>
    </row>
    <row r="42" spans="1:58">
      <c r="A42" t="s">
        <v>122</v>
      </c>
      <c r="B42" s="79" t="s">
        <v>31</v>
      </c>
      <c r="C42" t="s">
        <v>15</v>
      </c>
      <c r="D42" s="39">
        <v>0.28119161128997799</v>
      </c>
      <c r="E42" s="39">
        <f t="shared" si="0"/>
        <v>1.343122720718384</v>
      </c>
      <c r="F42" s="39">
        <f t="shared" si="1"/>
        <v>1.180970948189496E-2</v>
      </c>
      <c r="G42">
        <v>0.335780680179596</v>
      </c>
      <c r="H42">
        <v>2.9524273704737399E-3</v>
      </c>
      <c r="I42">
        <v>16736</v>
      </c>
      <c r="J42">
        <v>1</v>
      </c>
      <c r="K42">
        <v>16735</v>
      </c>
      <c r="L42">
        <v>0</v>
      </c>
      <c r="M42">
        <v>1</v>
      </c>
      <c r="N42">
        <v>113</v>
      </c>
      <c r="O42">
        <v>16622</v>
      </c>
      <c r="P42">
        <v>0</v>
      </c>
      <c r="Q42"/>
      <c r="R42"/>
      <c r="S42"/>
      <c r="T42"/>
      <c r="U42"/>
      <c r="V42"/>
      <c r="W42"/>
      <c r="X42">
        <v>6031.3095703125</v>
      </c>
      <c r="Y42"/>
      <c r="Z42"/>
      <c r="AA42" t="s">
        <v>120</v>
      </c>
      <c r="AB42">
        <v>8.8199118247468296E-3</v>
      </c>
      <c r="AC42"/>
      <c r="AD42"/>
      <c r="AE42">
        <v>2.9762261398267601E-2</v>
      </c>
      <c r="AF42">
        <v>0</v>
      </c>
      <c r="AG42">
        <v>0.87428010900314501</v>
      </c>
      <c r="AH42"/>
      <c r="AI42"/>
      <c r="AJ42">
        <v>2.93205618315818</v>
      </c>
      <c r="AK42">
        <v>0</v>
      </c>
      <c r="AL42">
        <v>7592.611328125</v>
      </c>
      <c r="AM42">
        <v>4885.4984864156604</v>
      </c>
      <c r="AN42">
        <v>4885.6602402900699</v>
      </c>
      <c r="AO42" t="s">
        <v>101</v>
      </c>
      <c r="AP42"/>
      <c r="AQ42"/>
      <c r="AR42"/>
      <c r="AS42">
        <v>0.17497928440570801</v>
      </c>
      <c r="AT42">
        <v>1.9050316885113699E-2</v>
      </c>
      <c r="AU42"/>
      <c r="AV42"/>
      <c r="AW42"/>
      <c r="AX42"/>
      <c r="AY42"/>
      <c r="AZ42"/>
      <c r="BA42">
        <v>1.8636835074803199E-2</v>
      </c>
      <c r="BB42">
        <v>0</v>
      </c>
      <c r="BC42"/>
      <c r="BD42"/>
      <c r="BE42">
        <v>1.83888198974551</v>
      </c>
      <c r="BF42">
        <v>0</v>
      </c>
    </row>
    <row r="43" spans="1:58">
      <c r="A43" t="s">
        <v>122</v>
      </c>
      <c r="B43" s="79" t="s">
        <v>31</v>
      </c>
      <c r="C43" t="s">
        <v>120</v>
      </c>
      <c r="D43" s="39">
        <v>31.881454467773398</v>
      </c>
      <c r="E43" s="39">
        <f t="shared" si="0"/>
        <v>37.763484954833999</v>
      </c>
      <c r="F43" s="39">
        <f t="shared" si="1"/>
        <v>26.006769180297841</v>
      </c>
      <c r="G43">
        <v>9.4408712387084996</v>
      </c>
      <c r="H43">
        <v>6.5016922950744602</v>
      </c>
      <c r="I43">
        <v>16736</v>
      </c>
      <c r="J43">
        <v>113</v>
      </c>
      <c r="K43">
        <v>16623</v>
      </c>
      <c r="L43">
        <v>0</v>
      </c>
      <c r="M43">
        <v>1</v>
      </c>
      <c r="N43">
        <v>113</v>
      </c>
      <c r="O43">
        <v>16622</v>
      </c>
      <c r="P43">
        <v>0</v>
      </c>
      <c r="Q43"/>
      <c r="R43"/>
      <c r="S43"/>
      <c r="T43"/>
      <c r="U43"/>
      <c r="V43"/>
      <c r="W43"/>
      <c r="X43">
        <v>4206.1669921875</v>
      </c>
      <c r="Y43"/>
      <c r="Z43"/>
      <c r="AA43"/>
      <c r="AB43"/>
      <c r="AC43"/>
      <c r="AD43"/>
      <c r="AE43"/>
      <c r="AF43"/>
      <c r="AG43"/>
      <c r="AH43"/>
      <c r="AI43"/>
      <c r="AJ43"/>
      <c r="AK43"/>
      <c r="AL43">
        <v>6210.2714714117801</v>
      </c>
      <c r="AM43">
        <v>2692.5863188384601</v>
      </c>
      <c r="AN43">
        <v>2716.3374195937699</v>
      </c>
      <c r="AO43" t="s">
        <v>101</v>
      </c>
      <c r="AP43"/>
      <c r="AQ43"/>
      <c r="AR43"/>
      <c r="AS43">
        <v>8.7203931808471697</v>
      </c>
      <c r="AT43">
        <v>7.2208123207092303</v>
      </c>
      <c r="AU43"/>
      <c r="AV43"/>
      <c r="AW43"/>
      <c r="AX43"/>
      <c r="AY43"/>
      <c r="AZ43"/>
      <c r="BA43"/>
      <c r="BB43"/>
      <c r="BC43"/>
      <c r="BD43"/>
      <c r="BE43"/>
      <c r="BF43"/>
    </row>
    <row r="44" spans="1:58">
      <c r="A44" t="s">
        <v>123</v>
      </c>
      <c r="B44" s="79" t="s">
        <v>32</v>
      </c>
      <c r="C44" t="s">
        <v>15</v>
      </c>
      <c r="D44" s="39">
        <v>0</v>
      </c>
      <c r="E44" s="39">
        <f t="shared" si="0"/>
        <v>0.83289450407027998</v>
      </c>
      <c r="F44" s="39">
        <f t="shared" si="1"/>
        <v>0</v>
      </c>
      <c r="G44">
        <v>0.20822362601757</v>
      </c>
      <c r="H44">
        <v>0</v>
      </c>
      <c r="I44">
        <v>16929</v>
      </c>
      <c r="J44">
        <v>0</v>
      </c>
      <c r="K44">
        <v>16929</v>
      </c>
      <c r="L44">
        <v>0</v>
      </c>
      <c r="M44">
        <v>0</v>
      </c>
      <c r="N44">
        <v>73</v>
      </c>
      <c r="O44">
        <v>16856</v>
      </c>
      <c r="P44">
        <v>0</v>
      </c>
      <c r="Q44"/>
      <c r="R44"/>
      <c r="S44"/>
      <c r="T44"/>
      <c r="U44"/>
      <c r="V44"/>
      <c r="W44"/>
      <c r="X44">
        <v>6031.3095703125</v>
      </c>
      <c r="Y44"/>
      <c r="Z44"/>
      <c r="AA44" t="s">
        <v>120</v>
      </c>
      <c r="AB44"/>
      <c r="AC44"/>
      <c r="AD44"/>
      <c r="AE44"/>
      <c r="AF44"/>
      <c r="AG44"/>
      <c r="AH44"/>
      <c r="AI44"/>
      <c r="AJ44"/>
      <c r="AK44"/>
      <c r="AL44">
        <v>0</v>
      </c>
      <c r="AM44">
        <v>4637.1287259242599</v>
      </c>
      <c r="AN44">
        <v>4637.1287259242799</v>
      </c>
      <c r="AO44" t="s">
        <v>101</v>
      </c>
      <c r="AP44"/>
      <c r="AQ44"/>
      <c r="AR44"/>
      <c r="AS44">
        <v>9.5141671597957597E-2</v>
      </c>
      <c r="AT44">
        <v>0</v>
      </c>
      <c r="AU44"/>
      <c r="AV44"/>
      <c r="AW44"/>
      <c r="AX44"/>
      <c r="AY44"/>
      <c r="AZ44"/>
      <c r="BA44"/>
      <c r="BB44"/>
      <c r="BC44"/>
      <c r="BD44"/>
      <c r="BE44"/>
      <c r="BF44"/>
    </row>
    <row r="45" spans="1:58">
      <c r="A45" t="s">
        <v>123</v>
      </c>
      <c r="B45" s="79" t="s">
        <v>32</v>
      </c>
      <c r="C45" t="s">
        <v>120</v>
      </c>
      <c r="D45" s="39">
        <v>20.336241149902399</v>
      </c>
      <c r="E45" s="39">
        <f t="shared" si="0"/>
        <v>25.3845920562744</v>
      </c>
      <c r="F45" s="39">
        <f t="shared" si="1"/>
        <v>16.008964538574201</v>
      </c>
      <c r="G45">
        <v>6.3461480140686</v>
      </c>
      <c r="H45">
        <v>4.0022411346435502</v>
      </c>
      <c r="I45">
        <v>16929</v>
      </c>
      <c r="J45">
        <v>73</v>
      </c>
      <c r="K45">
        <v>16856</v>
      </c>
      <c r="L45">
        <v>0</v>
      </c>
      <c r="M45">
        <v>0</v>
      </c>
      <c r="N45">
        <v>73</v>
      </c>
      <c r="O45">
        <v>16856</v>
      </c>
      <c r="P45">
        <v>0</v>
      </c>
      <c r="Q45"/>
      <c r="R45"/>
      <c r="S45"/>
      <c r="T45"/>
      <c r="U45"/>
      <c r="V45"/>
      <c r="W45"/>
      <c r="X45">
        <v>4206.1669921875</v>
      </c>
      <c r="Y45"/>
      <c r="Z45"/>
      <c r="AA45"/>
      <c r="AB45"/>
      <c r="AC45"/>
      <c r="AD45"/>
      <c r="AE45"/>
      <c r="AF45"/>
      <c r="AG45"/>
      <c r="AH45"/>
      <c r="AI45"/>
      <c r="AJ45"/>
      <c r="AK45"/>
      <c r="AL45">
        <v>6046.54185172303</v>
      </c>
      <c r="AM45">
        <v>2553.59675797298</v>
      </c>
      <c r="AN45">
        <v>2568.65878123741</v>
      </c>
      <c r="AO45" t="s">
        <v>101</v>
      </c>
      <c r="AP45"/>
      <c r="AQ45"/>
      <c r="AR45"/>
      <c r="AS45">
        <v>5.7012829780578604</v>
      </c>
      <c r="AT45">
        <v>4.5132722854614302</v>
      </c>
      <c r="AU45"/>
      <c r="AV45"/>
      <c r="AW45"/>
      <c r="AX45"/>
      <c r="AY45"/>
      <c r="AZ45"/>
      <c r="BA45"/>
      <c r="BB45"/>
      <c r="BC45"/>
      <c r="BD45"/>
      <c r="BE45"/>
      <c r="BF45"/>
    </row>
    <row r="46" spans="1:58">
      <c r="A46" t="s">
        <v>124</v>
      </c>
      <c r="B46" s="79" t="s">
        <v>33</v>
      </c>
      <c r="C46" t="s">
        <v>15</v>
      </c>
      <c r="D46" s="39">
        <v>0.271396660804748</v>
      </c>
      <c r="E46" s="39">
        <f t="shared" si="0"/>
        <v>1.296331524848936</v>
      </c>
      <c r="F46" s="39">
        <f t="shared" si="1"/>
        <v>1.1398345232009881E-2</v>
      </c>
      <c r="G46">
        <v>0.324082881212234</v>
      </c>
      <c r="H46">
        <v>2.8495863080024702E-3</v>
      </c>
      <c r="I46">
        <v>17340</v>
      </c>
      <c r="J46">
        <v>1</v>
      </c>
      <c r="K46">
        <v>17339</v>
      </c>
      <c r="L46">
        <v>1</v>
      </c>
      <c r="M46">
        <v>0</v>
      </c>
      <c r="N46">
        <v>77</v>
      </c>
      <c r="O46">
        <v>17262</v>
      </c>
      <c r="P46">
        <v>6.7849163124131195E-2</v>
      </c>
      <c r="Q46"/>
      <c r="R46"/>
      <c r="S46"/>
      <c r="T46"/>
      <c r="U46"/>
      <c r="V46"/>
      <c r="W46"/>
      <c r="X46">
        <v>6031.3095703125</v>
      </c>
      <c r="Y46"/>
      <c r="Z46"/>
      <c r="AA46" t="s">
        <v>120</v>
      </c>
      <c r="AB46">
        <v>1.27920259563295E-2</v>
      </c>
      <c r="AC46"/>
      <c r="AD46"/>
      <c r="AE46">
        <v>4.3208138878484299E-2</v>
      </c>
      <c r="AF46">
        <v>0</v>
      </c>
      <c r="AG46">
        <v>1.26304568247865</v>
      </c>
      <c r="AH46"/>
      <c r="AI46"/>
      <c r="AJ46">
        <v>4.2283083179892396</v>
      </c>
      <c r="AK46">
        <v>0</v>
      </c>
      <c r="AL46">
        <v>8782.6455078125</v>
      </c>
      <c r="AM46">
        <v>4867.3060520910703</v>
      </c>
      <c r="AN46">
        <v>4867.53185021426</v>
      </c>
      <c r="AO46" t="s">
        <v>101</v>
      </c>
      <c r="AP46"/>
      <c r="AQ46"/>
      <c r="AR46"/>
      <c r="AS46">
        <v>0.16888383030891399</v>
      </c>
      <c r="AT46">
        <v>1.8386736512184101E-2</v>
      </c>
      <c r="AU46"/>
      <c r="AV46"/>
      <c r="AW46"/>
      <c r="AX46"/>
      <c r="AY46"/>
      <c r="AZ46"/>
      <c r="BA46">
        <v>2.7052578163871799E-2</v>
      </c>
      <c r="BB46">
        <v>0</v>
      </c>
      <c r="BC46"/>
      <c r="BD46"/>
      <c r="BE46">
        <v>2.6533049418060402</v>
      </c>
      <c r="BF46">
        <v>0</v>
      </c>
    </row>
    <row r="47" spans="1:58">
      <c r="A47" t="s">
        <v>124</v>
      </c>
      <c r="B47" s="79" t="s">
        <v>33</v>
      </c>
      <c r="C47" t="s">
        <v>120</v>
      </c>
      <c r="D47" s="39">
        <v>21.216081237792999</v>
      </c>
      <c r="E47" s="39">
        <f t="shared" si="0"/>
        <v>26.299282073974599</v>
      </c>
      <c r="F47" s="39">
        <f t="shared" si="1"/>
        <v>16.837196350097638</v>
      </c>
      <c r="G47">
        <v>6.5748205184936497</v>
      </c>
      <c r="H47">
        <v>4.2092990875244096</v>
      </c>
      <c r="I47">
        <v>17340</v>
      </c>
      <c r="J47">
        <v>78</v>
      </c>
      <c r="K47">
        <v>17262</v>
      </c>
      <c r="L47">
        <v>1</v>
      </c>
      <c r="M47">
        <v>0</v>
      </c>
      <c r="N47">
        <v>77</v>
      </c>
      <c r="O47">
        <v>17262</v>
      </c>
      <c r="P47">
        <v>6.7849163124131195E-2</v>
      </c>
      <c r="Q47"/>
      <c r="R47"/>
      <c r="S47"/>
      <c r="T47"/>
      <c r="U47"/>
      <c r="V47"/>
      <c r="W47"/>
      <c r="X47">
        <v>4206.1669921875</v>
      </c>
      <c r="Y47"/>
      <c r="Z47"/>
      <c r="AA47"/>
      <c r="AB47"/>
      <c r="AC47"/>
      <c r="AD47"/>
      <c r="AE47"/>
      <c r="AF47"/>
      <c r="AG47"/>
      <c r="AH47"/>
      <c r="AI47"/>
      <c r="AJ47"/>
      <c r="AK47"/>
      <c r="AL47">
        <v>6184.9732384314902</v>
      </c>
      <c r="AM47">
        <v>2685.8647821731602</v>
      </c>
      <c r="AN47">
        <v>2701.6047164054598</v>
      </c>
      <c r="AO47" t="s">
        <v>101</v>
      </c>
      <c r="AP47"/>
      <c r="AQ47"/>
      <c r="AR47"/>
      <c r="AS47">
        <v>5.9261565208435103</v>
      </c>
      <c r="AT47">
        <v>4.7272405624389604</v>
      </c>
      <c r="AU47"/>
      <c r="AV47"/>
      <c r="AW47"/>
      <c r="AX47"/>
      <c r="AY47"/>
      <c r="AZ47"/>
      <c r="BA47"/>
      <c r="BB47"/>
      <c r="BC47"/>
      <c r="BD47"/>
      <c r="BE47"/>
      <c r="BF47"/>
    </row>
    <row r="48" spans="1:58">
      <c r="A48" t="s">
        <v>125</v>
      </c>
      <c r="B48" s="79" t="s">
        <v>34</v>
      </c>
      <c r="C48" t="s">
        <v>15</v>
      </c>
      <c r="D48" s="39">
        <v>0.28827116489410398</v>
      </c>
      <c r="E48" s="39">
        <f t="shared" si="0"/>
        <v>1.37694215774536</v>
      </c>
      <c r="F48" s="39">
        <f t="shared" si="1"/>
        <v>1.2107033282518401E-2</v>
      </c>
      <c r="G48">
        <v>0.34423553943634</v>
      </c>
      <c r="H48">
        <v>3.0267583206296002E-3</v>
      </c>
      <c r="I48">
        <v>16325</v>
      </c>
      <c r="J48">
        <v>1</v>
      </c>
      <c r="K48">
        <v>16324</v>
      </c>
      <c r="L48">
        <v>0</v>
      </c>
      <c r="M48">
        <v>1</v>
      </c>
      <c r="N48">
        <v>121</v>
      </c>
      <c r="O48">
        <v>16203</v>
      </c>
      <c r="P48">
        <v>0</v>
      </c>
      <c r="Q48"/>
      <c r="R48"/>
      <c r="S48"/>
      <c r="T48"/>
      <c r="U48"/>
      <c r="V48"/>
      <c r="W48"/>
      <c r="X48">
        <v>6031.3095703125</v>
      </c>
      <c r="Y48"/>
      <c r="Z48"/>
      <c r="AA48" t="s">
        <v>120</v>
      </c>
      <c r="AB48">
        <v>8.2340492005562697E-3</v>
      </c>
      <c r="AC48"/>
      <c r="AD48"/>
      <c r="AE48">
        <v>2.7781458855745199E-2</v>
      </c>
      <c r="AF48">
        <v>0</v>
      </c>
      <c r="AG48">
        <v>0.81668033400430895</v>
      </c>
      <c r="AH48"/>
      <c r="AI48"/>
      <c r="AJ48">
        <v>2.7396237041573501</v>
      </c>
      <c r="AK48">
        <v>0</v>
      </c>
      <c r="AL48">
        <v>6165.34814453125</v>
      </c>
      <c r="AM48">
        <v>4829.6123403125303</v>
      </c>
      <c r="AN48">
        <v>4829.6941618012897</v>
      </c>
      <c r="AO48" t="s">
        <v>101</v>
      </c>
      <c r="AP48"/>
      <c r="AQ48"/>
      <c r="AR48"/>
      <c r="AS48">
        <v>0.17938491702079801</v>
      </c>
      <c r="AT48">
        <v>1.9529934972524601E-2</v>
      </c>
      <c r="AU48"/>
      <c r="AV48"/>
      <c r="AW48"/>
      <c r="AX48"/>
      <c r="AY48"/>
      <c r="AZ48"/>
      <c r="BA48">
        <v>1.7396730376444101E-2</v>
      </c>
      <c r="BB48">
        <v>0</v>
      </c>
      <c r="BC48"/>
      <c r="BD48"/>
      <c r="BE48">
        <v>1.7180436005853901</v>
      </c>
      <c r="BF48">
        <v>0</v>
      </c>
    </row>
    <row r="49" spans="1:58">
      <c r="A49" t="s">
        <v>125</v>
      </c>
      <c r="B49" s="79" t="s">
        <v>34</v>
      </c>
      <c r="C49" t="s">
        <v>120</v>
      </c>
      <c r="D49" s="39">
        <v>35.009646606445401</v>
      </c>
      <c r="E49" s="39">
        <f t="shared" si="0"/>
        <v>41.251880645752003</v>
      </c>
      <c r="F49" s="39">
        <f t="shared" si="1"/>
        <v>28.775680541992202</v>
      </c>
      <c r="G49">
        <v>10.312970161438001</v>
      </c>
      <c r="H49">
        <v>7.1939201354980504</v>
      </c>
      <c r="I49">
        <v>16325</v>
      </c>
      <c r="J49">
        <v>121</v>
      </c>
      <c r="K49">
        <v>16204</v>
      </c>
      <c r="L49">
        <v>0</v>
      </c>
      <c r="M49">
        <v>1</v>
      </c>
      <c r="N49">
        <v>121</v>
      </c>
      <c r="O49">
        <v>16203</v>
      </c>
      <c r="P49">
        <v>0</v>
      </c>
      <c r="Q49"/>
      <c r="R49"/>
      <c r="S49"/>
      <c r="T49"/>
      <c r="U49"/>
      <c r="V49"/>
      <c r="W49"/>
      <c r="X49">
        <v>4206.1669921875</v>
      </c>
      <c r="Y49"/>
      <c r="Z49"/>
      <c r="AA49"/>
      <c r="AB49"/>
      <c r="AC49"/>
      <c r="AD49"/>
      <c r="AE49"/>
      <c r="AF49"/>
      <c r="AG49"/>
      <c r="AH49"/>
      <c r="AI49"/>
      <c r="AJ49"/>
      <c r="AK49"/>
      <c r="AL49">
        <v>6283.5278602789303</v>
      </c>
      <c r="AM49">
        <v>2678.1681129683502</v>
      </c>
      <c r="AN49">
        <v>2704.8908406513101</v>
      </c>
      <c r="AO49" t="s">
        <v>101</v>
      </c>
      <c r="AP49"/>
      <c r="AQ49"/>
      <c r="AR49"/>
      <c r="AS49">
        <v>9.5483560562133807</v>
      </c>
      <c r="AT49">
        <v>7.9570045471191397</v>
      </c>
      <c r="AU49"/>
      <c r="AV49"/>
      <c r="AW49"/>
      <c r="AX49"/>
      <c r="AY49"/>
      <c r="AZ49"/>
      <c r="BA49"/>
      <c r="BB49"/>
      <c r="BC49"/>
      <c r="BD49"/>
      <c r="BE49"/>
      <c r="BF49"/>
    </row>
    <row r="50" spans="1:58">
      <c r="A50" t="s">
        <v>126</v>
      </c>
      <c r="B50" s="79">
        <v>1132</v>
      </c>
      <c r="C50" t="s">
        <v>15</v>
      </c>
      <c r="D50" s="39">
        <v>0</v>
      </c>
      <c r="E50" s="39">
        <f t="shared" si="0"/>
        <v>0.89173787832259999</v>
      </c>
      <c r="F50" s="39">
        <f t="shared" si="1"/>
        <v>0</v>
      </c>
      <c r="G50">
        <v>0.22293446958065</v>
      </c>
      <c r="H50">
        <v>0</v>
      </c>
      <c r="I50">
        <v>15812</v>
      </c>
      <c r="J50">
        <v>0</v>
      </c>
      <c r="K50">
        <v>15812</v>
      </c>
      <c r="L50">
        <v>0</v>
      </c>
      <c r="M50">
        <v>0</v>
      </c>
      <c r="N50">
        <v>37</v>
      </c>
      <c r="O50">
        <v>15775</v>
      </c>
      <c r="P50">
        <v>0</v>
      </c>
      <c r="Q50"/>
      <c r="R50"/>
      <c r="S50"/>
      <c r="T50"/>
      <c r="U50"/>
      <c r="V50"/>
      <c r="W50"/>
      <c r="X50">
        <v>6031.3095703125</v>
      </c>
      <c r="Y50"/>
      <c r="Z50"/>
      <c r="AA50" t="s">
        <v>120</v>
      </c>
      <c r="AB50"/>
      <c r="AC50"/>
      <c r="AD50"/>
      <c r="AE50"/>
      <c r="AF50"/>
      <c r="AG50"/>
      <c r="AH50"/>
      <c r="AI50"/>
      <c r="AJ50"/>
      <c r="AK50"/>
      <c r="AL50">
        <v>0</v>
      </c>
      <c r="AM50">
        <v>5039.9725507624698</v>
      </c>
      <c r="AN50">
        <v>5039.9725507624498</v>
      </c>
      <c r="AO50" t="s">
        <v>101</v>
      </c>
      <c r="AP50"/>
      <c r="AQ50"/>
      <c r="AR50"/>
      <c r="AS50">
        <v>0.10186301171779601</v>
      </c>
      <c r="AT50">
        <v>0</v>
      </c>
      <c r="AU50"/>
      <c r="AV50"/>
      <c r="AW50"/>
      <c r="AX50"/>
      <c r="AY50"/>
      <c r="AZ50"/>
      <c r="BA50"/>
      <c r="BB50"/>
      <c r="BC50"/>
      <c r="BD50"/>
      <c r="BE50"/>
      <c r="BF50"/>
    </row>
    <row r="51" spans="1:58">
      <c r="A51" t="s">
        <v>126</v>
      </c>
      <c r="B51" s="79">
        <v>1132</v>
      </c>
      <c r="C51" t="s">
        <v>120</v>
      </c>
      <c r="D51" s="39">
        <v>11.02464447021484</v>
      </c>
      <c r="E51" s="39">
        <f t="shared" si="0"/>
        <v>14.98462200164796</v>
      </c>
      <c r="F51" s="39">
        <f t="shared" si="1"/>
        <v>7.8340792655944798</v>
      </c>
      <c r="G51">
        <v>3.74615550041199</v>
      </c>
      <c r="H51">
        <v>1.9585198163986199</v>
      </c>
      <c r="I51">
        <v>15812</v>
      </c>
      <c r="J51">
        <v>37</v>
      </c>
      <c r="K51">
        <v>15775</v>
      </c>
      <c r="L51">
        <v>0</v>
      </c>
      <c r="M51">
        <v>0</v>
      </c>
      <c r="N51">
        <v>37</v>
      </c>
      <c r="O51">
        <v>15775</v>
      </c>
      <c r="P51">
        <v>0</v>
      </c>
      <c r="Q51"/>
      <c r="R51"/>
      <c r="S51"/>
      <c r="T51"/>
      <c r="U51"/>
      <c r="V51"/>
      <c r="W51"/>
      <c r="X51">
        <v>4206.1669921875</v>
      </c>
      <c r="Y51"/>
      <c r="Z51"/>
      <c r="AA51"/>
      <c r="AB51"/>
      <c r="AC51"/>
      <c r="AD51"/>
      <c r="AE51"/>
      <c r="AF51"/>
      <c r="AG51"/>
      <c r="AH51"/>
      <c r="AI51"/>
      <c r="AJ51"/>
      <c r="AK51"/>
      <c r="AL51">
        <v>6320.6732870565902</v>
      </c>
      <c r="AM51">
        <v>2798.0399113510298</v>
      </c>
      <c r="AN51">
        <v>2806.2828556275799</v>
      </c>
      <c r="AO51" t="s">
        <v>101</v>
      </c>
      <c r="AP51"/>
      <c r="AQ51"/>
      <c r="AR51"/>
      <c r="AS51">
        <v>3.2334835529327401</v>
      </c>
      <c r="AT51">
        <v>2.32845854759216</v>
      </c>
      <c r="AU51"/>
      <c r="AV51"/>
      <c r="AW51"/>
      <c r="AX51"/>
      <c r="AY51"/>
      <c r="AZ51"/>
      <c r="BA51"/>
      <c r="BB51"/>
      <c r="BC51"/>
      <c r="BD51"/>
      <c r="BE51"/>
      <c r="BF51"/>
    </row>
    <row r="52" spans="1:58">
      <c r="A52" t="s">
        <v>127</v>
      </c>
      <c r="B52" s="79">
        <v>1141</v>
      </c>
      <c r="C52" t="s">
        <v>15</v>
      </c>
      <c r="D52" s="39">
        <v>0</v>
      </c>
      <c r="E52" s="39">
        <f t="shared" si="0"/>
        <v>0.87600249052047596</v>
      </c>
      <c r="F52" s="39">
        <f t="shared" si="1"/>
        <v>0</v>
      </c>
      <c r="G52">
        <v>0.21900062263011899</v>
      </c>
      <c r="H52">
        <v>0</v>
      </c>
      <c r="I52">
        <v>16096</v>
      </c>
      <c r="J52">
        <v>0</v>
      </c>
      <c r="K52">
        <v>16096</v>
      </c>
      <c r="L52">
        <v>0</v>
      </c>
      <c r="M52">
        <v>0</v>
      </c>
      <c r="N52">
        <v>23</v>
      </c>
      <c r="O52">
        <v>16073</v>
      </c>
      <c r="P52">
        <v>0</v>
      </c>
      <c r="Q52"/>
      <c r="R52"/>
      <c r="S52"/>
      <c r="T52"/>
      <c r="U52"/>
      <c r="V52"/>
      <c r="W52"/>
      <c r="X52">
        <v>6031.3095703125</v>
      </c>
      <c r="Y52"/>
      <c r="Z52"/>
      <c r="AA52" t="s">
        <v>120</v>
      </c>
      <c r="AB52"/>
      <c r="AC52"/>
      <c r="AD52"/>
      <c r="AE52"/>
      <c r="AF52"/>
      <c r="AG52"/>
      <c r="AH52"/>
      <c r="AI52"/>
      <c r="AJ52"/>
      <c r="AK52"/>
      <c r="AL52">
        <v>0</v>
      </c>
      <c r="AM52">
        <v>4935.6540919279296</v>
      </c>
      <c r="AN52">
        <v>4935.6540919279196</v>
      </c>
      <c r="AO52" t="s">
        <v>101</v>
      </c>
      <c r="AP52"/>
      <c r="AQ52"/>
      <c r="AR52"/>
      <c r="AS52">
        <v>0.100065648555756</v>
      </c>
      <c r="AT52">
        <v>0</v>
      </c>
      <c r="AU52"/>
      <c r="AV52"/>
      <c r="AW52"/>
      <c r="AX52"/>
      <c r="AY52"/>
      <c r="AZ52"/>
      <c r="BA52"/>
      <c r="BB52"/>
      <c r="BC52"/>
      <c r="BD52"/>
      <c r="BE52"/>
      <c r="BF52"/>
    </row>
    <row r="53" spans="1:58">
      <c r="A53" t="s">
        <v>127</v>
      </c>
      <c r="B53" s="79">
        <v>1141</v>
      </c>
      <c r="C53" t="s">
        <v>120</v>
      </c>
      <c r="D53" s="39">
        <v>6.729168701171881</v>
      </c>
      <c r="E53" s="39">
        <f t="shared" si="0"/>
        <v>9.8826065063476403</v>
      </c>
      <c r="F53" s="39">
        <f t="shared" si="1"/>
        <v>4.3316035270690803</v>
      </c>
      <c r="G53">
        <v>2.4706516265869101</v>
      </c>
      <c r="H53">
        <v>1.0829008817672701</v>
      </c>
      <c r="I53">
        <v>16096</v>
      </c>
      <c r="J53">
        <v>23</v>
      </c>
      <c r="K53">
        <v>16073</v>
      </c>
      <c r="L53">
        <v>0</v>
      </c>
      <c r="M53">
        <v>0</v>
      </c>
      <c r="N53">
        <v>23</v>
      </c>
      <c r="O53">
        <v>16073</v>
      </c>
      <c r="P53">
        <v>0</v>
      </c>
      <c r="Q53"/>
      <c r="R53"/>
      <c r="S53"/>
      <c r="T53"/>
      <c r="U53"/>
      <c r="V53"/>
      <c r="W53"/>
      <c r="X53">
        <v>4206.1669921875</v>
      </c>
      <c r="Y53"/>
      <c r="Z53"/>
      <c r="AA53"/>
      <c r="AB53"/>
      <c r="AC53"/>
      <c r="AD53"/>
      <c r="AE53"/>
      <c r="AF53"/>
      <c r="AG53"/>
      <c r="AH53"/>
      <c r="AI53"/>
      <c r="AJ53"/>
      <c r="AK53"/>
      <c r="AL53">
        <v>6202.3046875</v>
      </c>
      <c r="AM53">
        <v>2753.9369937040201</v>
      </c>
      <c r="AN53">
        <v>2758.8644574811801</v>
      </c>
      <c r="AO53" t="s">
        <v>101</v>
      </c>
      <c r="AP53"/>
      <c r="AQ53"/>
      <c r="AR53"/>
      <c r="AS53">
        <v>2.0574786663055402</v>
      </c>
      <c r="AT53">
        <v>1.35581254959106</v>
      </c>
      <c r="AU53"/>
      <c r="AV53"/>
      <c r="AW53"/>
      <c r="AX53"/>
      <c r="AY53"/>
      <c r="AZ53"/>
      <c r="BA53"/>
      <c r="BB53"/>
      <c r="BC53"/>
      <c r="BD53"/>
      <c r="BE53"/>
      <c r="BF53"/>
    </row>
    <row r="54" spans="1:58">
      <c r="A54" t="s">
        <v>128</v>
      </c>
      <c r="B54" s="79">
        <v>1063</v>
      </c>
      <c r="C54" t="s">
        <v>15</v>
      </c>
      <c r="D54" s="39">
        <v>0</v>
      </c>
      <c r="E54" s="39">
        <f t="shared" si="0"/>
        <v>0.76273757219314398</v>
      </c>
      <c r="F54" s="39">
        <f t="shared" si="1"/>
        <v>0</v>
      </c>
      <c r="G54">
        <v>0.19068439304828599</v>
      </c>
      <c r="H54">
        <v>0</v>
      </c>
      <c r="I54">
        <v>18486</v>
      </c>
      <c r="J54">
        <v>0</v>
      </c>
      <c r="K54">
        <v>18486</v>
      </c>
      <c r="L54">
        <v>0</v>
      </c>
      <c r="M54">
        <v>0</v>
      </c>
      <c r="N54">
        <v>82</v>
      </c>
      <c r="O54">
        <v>18404</v>
      </c>
      <c r="P54">
        <v>0</v>
      </c>
      <c r="Q54"/>
      <c r="R54"/>
      <c r="S54"/>
      <c r="T54"/>
      <c r="U54"/>
      <c r="V54"/>
      <c r="W54"/>
      <c r="X54">
        <v>6031.3095703125</v>
      </c>
      <c r="Y54"/>
      <c r="Z54"/>
      <c r="AA54" t="s">
        <v>120</v>
      </c>
      <c r="AB54"/>
      <c r="AC54"/>
      <c r="AD54"/>
      <c r="AE54"/>
      <c r="AF54"/>
      <c r="AG54"/>
      <c r="AH54"/>
      <c r="AI54"/>
      <c r="AJ54"/>
      <c r="AK54"/>
      <c r="AL54">
        <v>0</v>
      </c>
      <c r="AM54">
        <v>4803.9722887315902</v>
      </c>
      <c r="AN54">
        <v>4803.9722887315902</v>
      </c>
      <c r="AO54" t="s">
        <v>101</v>
      </c>
      <c r="AP54"/>
      <c r="AQ54"/>
      <c r="AR54"/>
      <c r="AS54">
        <v>8.7127983570098905E-2</v>
      </c>
      <c r="AT54">
        <v>0</v>
      </c>
      <c r="AU54"/>
      <c r="AV54"/>
      <c r="AW54"/>
      <c r="AX54"/>
      <c r="AY54"/>
      <c r="AZ54"/>
      <c r="BA54"/>
      <c r="BB54"/>
      <c r="BC54"/>
      <c r="BD54"/>
      <c r="BE54"/>
      <c r="BF54"/>
    </row>
    <row r="55" spans="1:58">
      <c r="A55" t="s">
        <v>128</v>
      </c>
      <c r="B55" s="79">
        <v>1063</v>
      </c>
      <c r="C55" t="s">
        <v>120</v>
      </c>
      <c r="D55" s="39">
        <v>20.920736694336</v>
      </c>
      <c r="E55" s="39">
        <f t="shared" si="0"/>
        <v>25.799953460693359</v>
      </c>
      <c r="F55" s="39">
        <f t="shared" si="1"/>
        <v>16.70180511474608</v>
      </c>
      <c r="G55">
        <v>6.4499883651733398</v>
      </c>
      <c r="H55">
        <v>4.1754512786865199</v>
      </c>
      <c r="I55">
        <v>18486</v>
      </c>
      <c r="J55">
        <v>82</v>
      </c>
      <c r="K55">
        <v>18404</v>
      </c>
      <c r="L55">
        <v>0</v>
      </c>
      <c r="M55">
        <v>0</v>
      </c>
      <c r="N55">
        <v>82</v>
      </c>
      <c r="O55">
        <v>18404</v>
      </c>
      <c r="P55">
        <v>0</v>
      </c>
      <c r="Q55"/>
      <c r="R55"/>
      <c r="S55"/>
      <c r="T55"/>
      <c r="U55"/>
      <c r="V55"/>
      <c r="W55"/>
      <c r="X55">
        <v>4206.1669921875</v>
      </c>
      <c r="Y55"/>
      <c r="Z55"/>
      <c r="AA55"/>
      <c r="AB55"/>
      <c r="AC55"/>
      <c r="AD55"/>
      <c r="AE55"/>
      <c r="AF55"/>
      <c r="AG55"/>
      <c r="AH55"/>
      <c r="AI55"/>
      <c r="AJ55"/>
      <c r="AK55"/>
      <c r="AL55">
        <v>6116.8813893387996</v>
      </c>
      <c r="AM55">
        <v>2649.1189713157801</v>
      </c>
      <c r="AN55">
        <v>2664.5012345570399</v>
      </c>
      <c r="AO55" t="s">
        <v>101</v>
      </c>
      <c r="AP55"/>
      <c r="AQ55"/>
      <c r="AR55"/>
      <c r="AS55">
        <v>5.8279042243957502</v>
      </c>
      <c r="AT55">
        <v>4.6750016212463397</v>
      </c>
      <c r="AU55"/>
      <c r="AV55"/>
      <c r="AW55"/>
      <c r="AX55"/>
      <c r="AY55"/>
      <c r="AZ55"/>
      <c r="BA55"/>
      <c r="BB55"/>
      <c r="BC55"/>
      <c r="BD55"/>
      <c r="BE55"/>
      <c r="BF55"/>
    </row>
    <row r="56" spans="1:58">
      <c r="A56" t="s">
        <v>129</v>
      </c>
      <c r="B56" s="79" t="s">
        <v>35</v>
      </c>
      <c r="C56" t="s">
        <v>15</v>
      </c>
      <c r="D56" s="39">
        <v>0.27324035167694</v>
      </c>
      <c r="E56" s="39">
        <f t="shared" si="0"/>
        <v>1.3051391839981079</v>
      </c>
      <c r="F56" s="39">
        <f t="shared" si="1"/>
        <v>1.1475776322186E-2</v>
      </c>
      <c r="G56">
        <v>0.32628479599952698</v>
      </c>
      <c r="H56">
        <v>2.8689440805465E-3</v>
      </c>
      <c r="I56">
        <v>17223</v>
      </c>
      <c r="J56">
        <v>1</v>
      </c>
      <c r="K56">
        <v>17222</v>
      </c>
      <c r="L56">
        <v>1</v>
      </c>
      <c r="M56">
        <v>0</v>
      </c>
      <c r="N56">
        <v>97</v>
      </c>
      <c r="O56">
        <v>17125</v>
      </c>
      <c r="P56">
        <v>6.8310090746085905E-2</v>
      </c>
      <c r="Q56"/>
      <c r="R56"/>
      <c r="S56"/>
      <c r="T56"/>
      <c r="U56"/>
      <c r="V56"/>
      <c r="W56"/>
      <c r="X56">
        <v>6031.3095703125</v>
      </c>
      <c r="Y56"/>
      <c r="Z56"/>
      <c r="AA56" t="s">
        <v>120</v>
      </c>
      <c r="AB56">
        <v>1.0175317792584701E-2</v>
      </c>
      <c r="AC56"/>
      <c r="AD56"/>
      <c r="AE56">
        <v>3.4347888747613103E-2</v>
      </c>
      <c r="AF56">
        <v>0</v>
      </c>
      <c r="AG56">
        <v>1.00728236112714</v>
      </c>
      <c r="AH56"/>
      <c r="AI56"/>
      <c r="AJ56">
        <v>3.37608750713455</v>
      </c>
      <c r="AK56">
        <v>0</v>
      </c>
      <c r="AL56">
        <v>9380.21875</v>
      </c>
      <c r="AM56">
        <v>4695.7214045012397</v>
      </c>
      <c r="AN56">
        <v>4695.9933952894398</v>
      </c>
      <c r="AO56" t="s">
        <v>101</v>
      </c>
      <c r="AP56"/>
      <c r="AQ56"/>
      <c r="AR56"/>
      <c r="AS56">
        <v>0.17003118991851801</v>
      </c>
      <c r="AT56">
        <v>1.8511643633246401E-2</v>
      </c>
      <c r="AU56"/>
      <c r="AV56"/>
      <c r="AW56"/>
      <c r="AX56"/>
      <c r="AY56"/>
      <c r="AZ56"/>
      <c r="BA56">
        <v>2.15068993790242E-2</v>
      </c>
      <c r="BB56">
        <v>0</v>
      </c>
      <c r="BC56"/>
      <c r="BD56"/>
      <c r="BE56">
        <v>2.1177272874984001</v>
      </c>
      <c r="BF56">
        <v>0</v>
      </c>
    </row>
    <row r="57" spans="1:58">
      <c r="A57" t="s">
        <v>129</v>
      </c>
      <c r="B57" s="79" t="s">
        <v>35</v>
      </c>
      <c r="C57" t="s">
        <v>120</v>
      </c>
      <c r="D57" s="39">
        <v>26.853250122070399</v>
      </c>
      <c r="E57" s="39">
        <f t="shared" si="0"/>
        <v>32.551296234130838</v>
      </c>
      <c r="F57" s="39">
        <f t="shared" si="1"/>
        <v>21.866147994995121</v>
      </c>
      <c r="G57">
        <v>8.1378240585327095</v>
      </c>
      <c r="H57">
        <v>5.4665369987487802</v>
      </c>
      <c r="I57">
        <v>17223</v>
      </c>
      <c r="J57">
        <v>98</v>
      </c>
      <c r="K57">
        <v>17125</v>
      </c>
      <c r="L57">
        <v>1</v>
      </c>
      <c r="M57">
        <v>0</v>
      </c>
      <c r="N57">
        <v>97</v>
      </c>
      <c r="O57">
        <v>17125</v>
      </c>
      <c r="P57">
        <v>6.8310090746085905E-2</v>
      </c>
      <c r="Q57"/>
      <c r="R57"/>
      <c r="S57"/>
      <c r="T57"/>
      <c r="U57"/>
      <c r="V57"/>
      <c r="W57"/>
      <c r="X57">
        <v>4206.1669921875</v>
      </c>
      <c r="Y57"/>
      <c r="Z57"/>
      <c r="AA57"/>
      <c r="AB57"/>
      <c r="AC57"/>
      <c r="AD57"/>
      <c r="AE57"/>
      <c r="AF57"/>
      <c r="AG57"/>
      <c r="AH57"/>
      <c r="AI57"/>
      <c r="AJ57"/>
      <c r="AK57"/>
      <c r="AL57">
        <v>5994.0803322305501</v>
      </c>
      <c r="AM57">
        <v>2588.1224858291498</v>
      </c>
      <c r="AN57">
        <v>2607.50260943986</v>
      </c>
      <c r="AO57" t="s">
        <v>101</v>
      </c>
      <c r="AP57"/>
      <c r="AQ57"/>
      <c r="AR57"/>
      <c r="AS57">
        <v>7.4133572578430202</v>
      </c>
      <c r="AT57">
        <v>6.0590672492981001</v>
      </c>
      <c r="AU57"/>
      <c r="AV57"/>
      <c r="AW57"/>
      <c r="AX57"/>
      <c r="AY57"/>
      <c r="AZ57"/>
      <c r="BA57"/>
      <c r="BB57"/>
      <c r="BC57"/>
      <c r="BD57"/>
      <c r="BE57"/>
      <c r="BF57"/>
    </row>
    <row r="58" spans="1:58">
      <c r="A58" t="s">
        <v>130</v>
      </c>
      <c r="B58" s="79" t="s">
        <v>36</v>
      </c>
      <c r="C58" t="s">
        <v>15</v>
      </c>
      <c r="D58" s="39">
        <v>0.28002035617828402</v>
      </c>
      <c r="E58" s="39">
        <f t="shared" si="0"/>
        <v>1.3375275135040281</v>
      </c>
      <c r="F58" s="39">
        <f t="shared" si="1"/>
        <v>1.176051981747152E-2</v>
      </c>
      <c r="G58">
        <v>0.33438187837600702</v>
      </c>
      <c r="H58">
        <v>2.94012995436788E-3</v>
      </c>
      <c r="I58">
        <v>16806</v>
      </c>
      <c r="J58">
        <v>1</v>
      </c>
      <c r="K58">
        <v>16805</v>
      </c>
      <c r="L58">
        <v>0</v>
      </c>
      <c r="M58">
        <v>1</v>
      </c>
      <c r="N58">
        <v>43</v>
      </c>
      <c r="O58">
        <v>16762</v>
      </c>
      <c r="P58">
        <v>0</v>
      </c>
      <c r="Q58"/>
      <c r="R58"/>
      <c r="S58"/>
      <c r="T58"/>
      <c r="U58"/>
      <c r="V58"/>
      <c r="W58"/>
      <c r="X58">
        <v>6031.3095703125</v>
      </c>
      <c r="Y58"/>
      <c r="Z58"/>
      <c r="AA58" t="s">
        <v>120</v>
      </c>
      <c r="AB58">
        <v>2.3226740223945198E-2</v>
      </c>
      <c r="AC58"/>
      <c r="AD58"/>
      <c r="AE58">
        <v>7.8652284073082598E-2</v>
      </c>
      <c r="AF58">
        <v>0</v>
      </c>
      <c r="AG58">
        <v>2.2699504724497102</v>
      </c>
      <c r="AH58"/>
      <c r="AI58"/>
      <c r="AJ58">
        <v>7.5637342766944</v>
      </c>
      <c r="AK58">
        <v>0</v>
      </c>
      <c r="AL58">
        <v>6067.61376953125</v>
      </c>
      <c r="AM58">
        <v>4595.1561302759401</v>
      </c>
      <c r="AN58">
        <v>4595.24374527293</v>
      </c>
      <c r="AO58" t="s">
        <v>101</v>
      </c>
      <c r="AP58"/>
      <c r="AQ58"/>
      <c r="AR58"/>
      <c r="AS58">
        <v>0.17425039410591101</v>
      </c>
      <c r="AT58">
        <v>1.8970968201756502E-2</v>
      </c>
      <c r="AU58"/>
      <c r="AV58"/>
      <c r="AW58"/>
      <c r="AX58"/>
      <c r="AY58"/>
      <c r="AZ58"/>
      <c r="BA58">
        <v>4.9228122186947901E-2</v>
      </c>
      <c r="BB58">
        <v>0</v>
      </c>
      <c r="BC58"/>
      <c r="BD58"/>
      <c r="BE58">
        <v>4.75338473695383</v>
      </c>
      <c r="BF58">
        <v>0</v>
      </c>
    </row>
    <row r="59" spans="1:58">
      <c r="A59" t="s">
        <v>130</v>
      </c>
      <c r="B59" s="79" t="s">
        <v>36</v>
      </c>
      <c r="C59" t="s">
        <v>120</v>
      </c>
      <c r="D59" s="39">
        <v>12.055947113037099</v>
      </c>
      <c r="E59" s="39">
        <f t="shared" si="0"/>
        <v>16.04232215881348</v>
      </c>
      <c r="F59" s="39">
        <f t="shared" si="1"/>
        <v>8.79358863830568</v>
      </c>
      <c r="G59">
        <v>4.01058053970337</v>
      </c>
      <c r="H59">
        <v>2.19839715957642</v>
      </c>
      <c r="I59">
        <v>16806</v>
      </c>
      <c r="J59">
        <v>43</v>
      </c>
      <c r="K59">
        <v>16763</v>
      </c>
      <c r="L59">
        <v>0</v>
      </c>
      <c r="M59">
        <v>1</v>
      </c>
      <c r="N59">
        <v>43</v>
      </c>
      <c r="O59">
        <v>16762</v>
      </c>
      <c r="P59">
        <v>0</v>
      </c>
      <c r="Q59"/>
      <c r="R59"/>
      <c r="S59"/>
      <c r="T59"/>
      <c r="U59"/>
      <c r="V59"/>
      <c r="W59"/>
      <c r="X59">
        <v>4206.1669921875</v>
      </c>
      <c r="Y59"/>
      <c r="Z59"/>
      <c r="AA59"/>
      <c r="AB59"/>
      <c r="AC59"/>
      <c r="AD59"/>
      <c r="AE59"/>
      <c r="AF59"/>
      <c r="AG59"/>
      <c r="AH59"/>
      <c r="AI59"/>
      <c r="AJ59"/>
      <c r="AK59"/>
      <c r="AL59">
        <v>5979.5606490733999</v>
      </c>
      <c r="AM59">
        <v>2549.31591771388</v>
      </c>
      <c r="AN59">
        <v>2558.0925762553702</v>
      </c>
      <c r="AO59" t="s">
        <v>101</v>
      </c>
      <c r="AP59"/>
      <c r="AQ59"/>
      <c r="AR59"/>
      <c r="AS59">
        <v>3.4961698055267298</v>
      </c>
      <c r="AT59">
        <v>2.5784440040588401</v>
      </c>
      <c r="AU59"/>
      <c r="AV59"/>
      <c r="AW59"/>
      <c r="AX59"/>
      <c r="AY59"/>
      <c r="AZ59"/>
      <c r="BA59"/>
      <c r="BB59"/>
      <c r="BC59"/>
      <c r="BD59"/>
      <c r="BE59"/>
      <c r="BF59"/>
    </row>
    <row r="60" spans="1:58">
      <c r="A60" t="s">
        <v>131</v>
      </c>
      <c r="B60" s="79" t="s">
        <v>37</v>
      </c>
      <c r="C60" t="s">
        <v>15</v>
      </c>
      <c r="D60" s="39">
        <v>0</v>
      </c>
      <c r="E60" s="39">
        <f t="shared" si="0"/>
        <v>0.83259946107864402</v>
      </c>
      <c r="F60" s="39">
        <f t="shared" si="1"/>
        <v>0</v>
      </c>
      <c r="G60">
        <v>0.20814986526966101</v>
      </c>
      <c r="H60">
        <v>0</v>
      </c>
      <c r="I60">
        <v>16935</v>
      </c>
      <c r="J60">
        <v>0</v>
      </c>
      <c r="K60">
        <v>16935</v>
      </c>
      <c r="L60">
        <v>0</v>
      </c>
      <c r="M60">
        <v>0</v>
      </c>
      <c r="N60">
        <v>41</v>
      </c>
      <c r="O60">
        <v>16894</v>
      </c>
      <c r="P60">
        <v>0</v>
      </c>
      <c r="Q60"/>
      <c r="R60"/>
      <c r="S60"/>
      <c r="T60"/>
      <c r="U60"/>
      <c r="V60"/>
      <c r="W60"/>
      <c r="X60">
        <v>6031.3095703125</v>
      </c>
      <c r="Y60"/>
      <c r="Z60"/>
      <c r="AA60" t="s">
        <v>120</v>
      </c>
      <c r="AB60"/>
      <c r="AC60"/>
      <c r="AD60"/>
      <c r="AE60"/>
      <c r="AF60"/>
      <c r="AG60"/>
      <c r="AH60"/>
      <c r="AI60"/>
      <c r="AJ60"/>
      <c r="AK60"/>
      <c r="AL60">
        <v>0</v>
      </c>
      <c r="AM60">
        <v>4549.3275018539398</v>
      </c>
      <c r="AN60">
        <v>4549.3275018539298</v>
      </c>
      <c r="AO60" t="s">
        <v>101</v>
      </c>
      <c r="AP60"/>
      <c r="AQ60"/>
      <c r="AR60"/>
      <c r="AS60">
        <v>9.51079651713371E-2</v>
      </c>
      <c r="AT60">
        <v>0</v>
      </c>
      <c r="AU60"/>
      <c r="AV60"/>
      <c r="AW60"/>
      <c r="AX60"/>
      <c r="AY60"/>
      <c r="AZ60"/>
      <c r="BA60"/>
      <c r="BB60"/>
      <c r="BC60"/>
      <c r="BD60"/>
      <c r="BE60"/>
      <c r="BF60"/>
    </row>
    <row r="61" spans="1:58">
      <c r="A61" t="s">
        <v>131</v>
      </c>
      <c r="B61" s="79" t="s">
        <v>37</v>
      </c>
      <c r="C61" t="s">
        <v>120</v>
      </c>
      <c r="D61" s="39">
        <v>11.40685653686524</v>
      </c>
      <c r="E61" s="39">
        <f t="shared" si="0"/>
        <v>15.27839183807372</v>
      </c>
      <c r="F61" s="39">
        <f t="shared" si="1"/>
        <v>8.25357341766356</v>
      </c>
      <c r="G61">
        <v>3.81959795951843</v>
      </c>
      <c r="H61">
        <v>2.06339335441589</v>
      </c>
      <c r="I61">
        <v>16935</v>
      </c>
      <c r="J61">
        <v>41</v>
      </c>
      <c r="K61">
        <v>16894</v>
      </c>
      <c r="L61">
        <v>0</v>
      </c>
      <c r="M61">
        <v>0</v>
      </c>
      <c r="N61">
        <v>41</v>
      </c>
      <c r="O61">
        <v>16894</v>
      </c>
      <c r="P61">
        <v>0</v>
      </c>
      <c r="Q61"/>
      <c r="R61"/>
      <c r="S61"/>
      <c r="T61"/>
      <c r="U61"/>
      <c r="V61"/>
      <c r="W61"/>
      <c r="X61">
        <v>4206.1669921875</v>
      </c>
      <c r="Y61"/>
      <c r="Z61"/>
      <c r="AA61"/>
      <c r="AB61"/>
      <c r="AC61"/>
      <c r="AD61"/>
      <c r="AE61"/>
      <c r="AF61"/>
      <c r="AG61"/>
      <c r="AH61"/>
      <c r="AI61"/>
      <c r="AJ61"/>
      <c r="AK61"/>
      <c r="AL61">
        <v>6026.5854134908504</v>
      </c>
      <c r="AM61">
        <v>2518.8021061037998</v>
      </c>
      <c r="AN61">
        <v>2527.2945250942198</v>
      </c>
      <c r="AO61" t="s">
        <v>101</v>
      </c>
      <c r="AP61"/>
      <c r="AQ61"/>
      <c r="AR61"/>
      <c r="AS61">
        <v>3.3194983005523699</v>
      </c>
      <c r="AT61">
        <v>2.4301989078521702</v>
      </c>
      <c r="AU61"/>
      <c r="AV61"/>
      <c r="AW61"/>
      <c r="AX61"/>
      <c r="AY61"/>
      <c r="AZ61"/>
      <c r="BA61"/>
      <c r="BB61"/>
      <c r="BC61"/>
      <c r="BD61"/>
      <c r="BE61"/>
      <c r="BF61"/>
    </row>
    <row r="62" spans="1:58">
      <c r="A62" t="s">
        <v>132</v>
      </c>
      <c r="B62" s="79" t="s">
        <v>38</v>
      </c>
      <c r="C62" t="s">
        <v>15</v>
      </c>
      <c r="D62" s="39">
        <v>0.27752673625946001</v>
      </c>
      <c r="E62" s="39">
        <f t="shared" si="0"/>
        <v>1.3256154060363761</v>
      </c>
      <c r="F62" s="39">
        <f t="shared" si="1"/>
        <v>1.165579445660116E-2</v>
      </c>
      <c r="G62">
        <v>0.33140385150909402</v>
      </c>
      <c r="H62">
        <v>2.9139486141502901E-3</v>
      </c>
      <c r="I62">
        <v>16957</v>
      </c>
      <c r="J62">
        <v>1</v>
      </c>
      <c r="K62">
        <v>16956</v>
      </c>
      <c r="L62">
        <v>0</v>
      </c>
      <c r="M62">
        <v>1</v>
      </c>
      <c r="N62">
        <v>35</v>
      </c>
      <c r="O62">
        <v>16921</v>
      </c>
      <c r="P62">
        <v>0</v>
      </c>
      <c r="Q62"/>
      <c r="R62"/>
      <c r="S62"/>
      <c r="T62"/>
      <c r="U62"/>
      <c r="V62"/>
      <c r="W62"/>
      <c r="X62">
        <v>6031.3095703125</v>
      </c>
      <c r="Y62"/>
      <c r="Z62"/>
      <c r="AA62" t="s">
        <v>120</v>
      </c>
      <c r="AB62">
        <v>2.8542773425258801E-2</v>
      </c>
      <c r="AC62"/>
      <c r="AD62"/>
      <c r="AE62">
        <v>9.6778348372832404E-2</v>
      </c>
      <c r="AF62">
        <v>0</v>
      </c>
      <c r="AG62">
        <v>2.77506917191256</v>
      </c>
      <c r="AH62"/>
      <c r="AI62"/>
      <c r="AJ62">
        <v>9.2251646134461893</v>
      </c>
      <c r="AK62">
        <v>0</v>
      </c>
      <c r="AL62">
        <v>8783.751953125</v>
      </c>
      <c r="AM62">
        <v>4616.8135069864902</v>
      </c>
      <c r="AN62">
        <v>4617.0592425792302</v>
      </c>
      <c r="AO62" t="s">
        <v>101</v>
      </c>
      <c r="AP62"/>
      <c r="AQ62"/>
      <c r="AR62"/>
      <c r="AS62">
        <v>0.17269860208034499</v>
      </c>
      <c r="AT62">
        <v>1.8802033737301799E-2</v>
      </c>
      <c r="AU62"/>
      <c r="AV62"/>
      <c r="AW62"/>
      <c r="AX62"/>
      <c r="AY62"/>
      <c r="AZ62"/>
      <c r="BA62">
        <v>6.0562996791117103E-2</v>
      </c>
      <c r="BB62">
        <v>0</v>
      </c>
      <c r="BC62"/>
      <c r="BD62"/>
      <c r="BE62">
        <v>5.80184071927175</v>
      </c>
      <c r="BF62">
        <v>0</v>
      </c>
    </row>
    <row r="63" spans="1:58">
      <c r="A63" t="s">
        <v>132</v>
      </c>
      <c r="B63" s="79" t="s">
        <v>38</v>
      </c>
      <c r="C63" t="s">
        <v>120</v>
      </c>
      <c r="D63" s="39">
        <v>9.723187255859381</v>
      </c>
      <c r="E63" s="39">
        <f t="shared" si="0"/>
        <v>13.32447338104248</v>
      </c>
      <c r="F63" s="39">
        <f t="shared" si="1"/>
        <v>6.8391394615173198</v>
      </c>
      <c r="G63">
        <v>3.3311183452606201</v>
      </c>
      <c r="H63">
        <v>1.7097848653793299</v>
      </c>
      <c r="I63">
        <v>16957</v>
      </c>
      <c r="J63">
        <v>35</v>
      </c>
      <c r="K63">
        <v>16922</v>
      </c>
      <c r="L63">
        <v>0</v>
      </c>
      <c r="M63">
        <v>1</v>
      </c>
      <c r="N63">
        <v>35</v>
      </c>
      <c r="O63">
        <v>16921</v>
      </c>
      <c r="P63">
        <v>0</v>
      </c>
      <c r="Q63"/>
      <c r="R63"/>
      <c r="S63"/>
      <c r="T63"/>
      <c r="U63"/>
      <c r="V63"/>
      <c r="W63"/>
      <c r="X63">
        <v>4206.1669921875</v>
      </c>
      <c r="Y63"/>
      <c r="Z63"/>
      <c r="AA63"/>
      <c r="AB63"/>
      <c r="AC63"/>
      <c r="AD63"/>
      <c r="AE63"/>
      <c r="AF63"/>
      <c r="AG63"/>
      <c r="AH63"/>
      <c r="AI63"/>
      <c r="AJ63"/>
      <c r="AK63"/>
      <c r="AL63">
        <v>5931.4780412946402</v>
      </c>
      <c r="AM63">
        <v>2574.9729585547302</v>
      </c>
      <c r="AN63">
        <v>2581.9009338979999</v>
      </c>
      <c r="AO63" t="s">
        <v>101</v>
      </c>
      <c r="AP63"/>
      <c r="AQ63"/>
      <c r="AR63"/>
      <c r="AS63">
        <v>2.8642842769622798</v>
      </c>
      <c r="AT63">
        <v>2.0435473918914799</v>
      </c>
      <c r="AU63"/>
      <c r="AV63"/>
      <c r="AW63"/>
      <c r="AX63"/>
      <c r="AY63"/>
      <c r="AZ63"/>
      <c r="BA63"/>
      <c r="BB63"/>
      <c r="BC63"/>
      <c r="BD63"/>
      <c r="BE63"/>
      <c r="BF63"/>
    </row>
    <row r="64" spans="1:58">
      <c r="A64" t="s">
        <v>133</v>
      </c>
      <c r="B64" s="79" t="s">
        <v>39</v>
      </c>
      <c r="C64" t="s">
        <v>15</v>
      </c>
      <c r="D64" s="39">
        <v>0</v>
      </c>
      <c r="E64" s="39">
        <f t="shared" si="0"/>
        <v>0.80168437957763605</v>
      </c>
      <c r="F64" s="39">
        <f t="shared" si="1"/>
        <v>0</v>
      </c>
      <c r="G64">
        <v>0.20042109489440901</v>
      </c>
      <c r="H64">
        <v>0</v>
      </c>
      <c r="I64">
        <v>17588</v>
      </c>
      <c r="J64">
        <v>0</v>
      </c>
      <c r="K64">
        <v>17588</v>
      </c>
      <c r="L64">
        <v>0</v>
      </c>
      <c r="M64">
        <v>0</v>
      </c>
      <c r="N64">
        <v>143</v>
      </c>
      <c r="O64">
        <v>17445</v>
      </c>
      <c r="P64">
        <v>0</v>
      </c>
      <c r="Q64"/>
      <c r="R64"/>
      <c r="S64"/>
      <c r="T64"/>
      <c r="U64"/>
      <c r="V64"/>
      <c r="W64"/>
      <c r="X64">
        <v>6031.3095703125</v>
      </c>
      <c r="Y64"/>
      <c r="Z64"/>
      <c r="AA64" t="s">
        <v>120</v>
      </c>
      <c r="AB64"/>
      <c r="AC64"/>
      <c r="AD64"/>
      <c r="AE64"/>
      <c r="AF64"/>
      <c r="AG64"/>
      <c r="AH64"/>
      <c r="AI64"/>
      <c r="AJ64"/>
      <c r="AK64"/>
      <c r="AL64">
        <v>0</v>
      </c>
      <c r="AM64">
        <v>4754.7517097339496</v>
      </c>
      <c r="AN64">
        <v>4754.7517097339696</v>
      </c>
      <c r="AO64" t="s">
        <v>101</v>
      </c>
      <c r="AP64"/>
      <c r="AQ64"/>
      <c r="AR64"/>
      <c r="AS64">
        <v>9.1576687991619096E-2</v>
      </c>
      <c r="AT64">
        <v>0</v>
      </c>
      <c r="AU64"/>
      <c r="AV64"/>
      <c r="AW64"/>
      <c r="AX64"/>
      <c r="AY64"/>
      <c r="AZ64"/>
      <c r="BA64"/>
      <c r="BB64"/>
      <c r="BC64"/>
      <c r="BD64"/>
      <c r="BE64"/>
      <c r="BF64"/>
    </row>
    <row r="65" spans="1:58">
      <c r="A65" t="s">
        <v>133</v>
      </c>
      <c r="B65" s="79" t="s">
        <v>39</v>
      </c>
      <c r="C65" t="s">
        <v>120</v>
      </c>
      <c r="D65" s="39">
        <v>38.417770385742202</v>
      </c>
      <c r="E65" s="39">
        <f t="shared" si="0"/>
        <v>44.718811035156399</v>
      </c>
      <c r="F65" s="39">
        <f t="shared" si="1"/>
        <v>32.125160217285163</v>
      </c>
      <c r="G65">
        <v>11.1797027587891</v>
      </c>
      <c r="H65">
        <v>8.0312900543212908</v>
      </c>
      <c r="I65">
        <v>17588</v>
      </c>
      <c r="J65">
        <v>143</v>
      </c>
      <c r="K65">
        <v>17445</v>
      </c>
      <c r="L65">
        <v>0</v>
      </c>
      <c r="M65">
        <v>0</v>
      </c>
      <c r="N65">
        <v>143</v>
      </c>
      <c r="O65">
        <v>17445</v>
      </c>
      <c r="P65">
        <v>0</v>
      </c>
      <c r="Q65"/>
      <c r="R65"/>
      <c r="S65"/>
      <c r="T65"/>
      <c r="U65"/>
      <c r="V65"/>
      <c r="W65"/>
      <c r="X65">
        <v>4206.1669921875</v>
      </c>
      <c r="Y65"/>
      <c r="Z65"/>
      <c r="AA65"/>
      <c r="AB65"/>
      <c r="AC65"/>
      <c r="AD65"/>
      <c r="AE65"/>
      <c r="AF65"/>
      <c r="AG65"/>
      <c r="AH65"/>
      <c r="AI65"/>
      <c r="AJ65"/>
      <c r="AK65"/>
      <c r="AL65">
        <v>6074.1367597246499</v>
      </c>
      <c r="AM65">
        <v>2627.7814140969299</v>
      </c>
      <c r="AN65">
        <v>2655.8021563316802</v>
      </c>
      <c r="AO65" t="s">
        <v>101</v>
      </c>
      <c r="AP65"/>
      <c r="AQ65"/>
      <c r="AR65"/>
      <c r="AS65">
        <v>10.407883644104</v>
      </c>
      <c r="AT65">
        <v>8.8015508651733398</v>
      </c>
      <c r="AU65"/>
      <c r="AV65"/>
      <c r="AW65"/>
      <c r="AX65"/>
      <c r="AY65"/>
      <c r="AZ65"/>
      <c r="BA65"/>
      <c r="BB65"/>
      <c r="BC65"/>
      <c r="BD65"/>
      <c r="BE65"/>
      <c r="BF65"/>
    </row>
    <row r="66" spans="1:58">
      <c r="A66" t="s">
        <v>134</v>
      </c>
      <c r="B66" s="79" t="s">
        <v>40</v>
      </c>
      <c r="C66" t="s">
        <v>15</v>
      </c>
      <c r="D66" s="39">
        <v>0</v>
      </c>
      <c r="E66" s="39">
        <f t="shared" si="0"/>
        <v>0.87518680095672796</v>
      </c>
      <c r="F66" s="39">
        <f t="shared" si="1"/>
        <v>0</v>
      </c>
      <c r="G66">
        <v>0.21879670023918199</v>
      </c>
      <c r="H66">
        <v>0</v>
      </c>
      <c r="I66">
        <v>16111</v>
      </c>
      <c r="J66">
        <v>0</v>
      </c>
      <c r="K66">
        <v>16111</v>
      </c>
      <c r="L66">
        <v>0</v>
      </c>
      <c r="M66">
        <v>0</v>
      </c>
      <c r="N66">
        <v>29</v>
      </c>
      <c r="O66">
        <v>16082</v>
      </c>
      <c r="P66">
        <v>0</v>
      </c>
      <c r="Q66"/>
      <c r="R66"/>
      <c r="S66"/>
      <c r="T66"/>
      <c r="U66"/>
      <c r="V66"/>
      <c r="W66"/>
      <c r="X66">
        <v>6031.3095703125</v>
      </c>
      <c r="Y66"/>
      <c r="Z66"/>
      <c r="AA66" t="s">
        <v>120</v>
      </c>
      <c r="AB66"/>
      <c r="AC66"/>
      <c r="AD66"/>
      <c r="AE66"/>
      <c r="AF66"/>
      <c r="AG66"/>
      <c r="AH66"/>
      <c r="AI66"/>
      <c r="AJ66"/>
      <c r="AK66"/>
      <c r="AL66">
        <v>0</v>
      </c>
      <c r="AM66">
        <v>4895.6759131019999</v>
      </c>
      <c r="AN66">
        <v>4895.6759131019799</v>
      </c>
      <c r="AO66" t="s">
        <v>101</v>
      </c>
      <c r="AP66"/>
      <c r="AQ66"/>
      <c r="AR66"/>
      <c r="AS66">
        <v>9.9972479045391097E-2</v>
      </c>
      <c r="AT66">
        <v>0</v>
      </c>
      <c r="AU66"/>
      <c r="AV66"/>
      <c r="AW66"/>
      <c r="AX66"/>
      <c r="AY66"/>
      <c r="AZ66"/>
      <c r="BA66"/>
      <c r="BB66"/>
      <c r="BC66"/>
      <c r="BD66"/>
      <c r="BE66"/>
      <c r="BF66"/>
    </row>
    <row r="67" spans="1:58">
      <c r="A67" t="s">
        <v>134</v>
      </c>
      <c r="B67" s="79" t="s">
        <v>40</v>
      </c>
      <c r="C67" t="s">
        <v>120</v>
      </c>
      <c r="D67" s="39">
        <v>8.4782798767089798</v>
      </c>
      <c r="E67" s="39">
        <f t="shared" ref="E67:E130" si="2">G67*4</f>
        <v>11.965235710144039</v>
      </c>
      <c r="F67" s="39">
        <f t="shared" ref="F67:F130" si="3">H67*4</f>
        <v>5.7463126182556001</v>
      </c>
      <c r="G67">
        <v>2.9913089275360099</v>
      </c>
      <c r="H67">
        <v>1.4365781545639</v>
      </c>
      <c r="I67">
        <v>16111</v>
      </c>
      <c r="J67">
        <v>29</v>
      </c>
      <c r="K67">
        <v>16082</v>
      </c>
      <c r="L67">
        <v>0</v>
      </c>
      <c r="M67">
        <v>0</v>
      </c>
      <c r="N67">
        <v>29</v>
      </c>
      <c r="O67">
        <v>16082</v>
      </c>
      <c r="P67">
        <v>0</v>
      </c>
      <c r="Q67"/>
      <c r="R67"/>
      <c r="S67"/>
      <c r="T67"/>
      <c r="U67"/>
      <c r="V67"/>
      <c r="W67"/>
      <c r="X67">
        <v>4206.1669921875</v>
      </c>
      <c r="Y67"/>
      <c r="Z67"/>
      <c r="AA67"/>
      <c r="AB67"/>
      <c r="AC67"/>
      <c r="AD67"/>
      <c r="AE67"/>
      <c r="AF67"/>
      <c r="AG67"/>
      <c r="AH67"/>
      <c r="AI67"/>
      <c r="AJ67"/>
      <c r="AK67"/>
      <c r="AL67">
        <v>5982.5962755926703</v>
      </c>
      <c r="AM67">
        <v>2711.8371617858402</v>
      </c>
      <c r="AN67">
        <v>2717.7245687935101</v>
      </c>
      <c r="AO67" t="s">
        <v>101</v>
      </c>
      <c r="AP67"/>
      <c r="AQ67"/>
      <c r="AR67"/>
      <c r="AS67">
        <v>2.5372829437255899</v>
      </c>
      <c r="AT67">
        <v>1.7505633831024201</v>
      </c>
      <c r="AU67"/>
      <c r="AV67"/>
      <c r="AW67"/>
      <c r="AX67"/>
      <c r="AY67"/>
      <c r="AZ67"/>
      <c r="BA67"/>
      <c r="BB67"/>
      <c r="BC67"/>
      <c r="BD67"/>
      <c r="BE67"/>
      <c r="BF67"/>
    </row>
    <row r="68" spans="1:58">
      <c r="A68" t="s">
        <v>135</v>
      </c>
      <c r="B68" s="79" t="s">
        <v>41</v>
      </c>
      <c r="C68" t="s">
        <v>15</v>
      </c>
      <c r="D68" s="39">
        <v>0</v>
      </c>
      <c r="E68" s="39">
        <f t="shared" si="2"/>
        <v>0.83397841453552402</v>
      </c>
      <c r="F68" s="39">
        <f t="shared" si="3"/>
        <v>0</v>
      </c>
      <c r="G68">
        <v>0.208494603633881</v>
      </c>
      <c r="H68">
        <v>0</v>
      </c>
      <c r="I68">
        <v>16907</v>
      </c>
      <c r="J68">
        <v>0</v>
      </c>
      <c r="K68">
        <v>16907</v>
      </c>
      <c r="L68">
        <v>0</v>
      </c>
      <c r="M68">
        <v>0</v>
      </c>
      <c r="N68">
        <v>0</v>
      </c>
      <c r="O68">
        <v>16907</v>
      </c>
      <c r="P68">
        <v>0</v>
      </c>
      <c r="Q68"/>
      <c r="R68"/>
      <c r="S68"/>
      <c r="T68"/>
      <c r="U68"/>
      <c r="V68"/>
      <c r="W68"/>
      <c r="X68">
        <v>6031.3095703125</v>
      </c>
      <c r="Y68"/>
      <c r="Z68"/>
      <c r="AA68" t="s">
        <v>120</v>
      </c>
      <c r="AB68"/>
      <c r="AC68"/>
      <c r="AD68"/>
      <c r="AE68"/>
      <c r="AF68"/>
      <c r="AG68"/>
      <c r="AH68"/>
      <c r="AI68"/>
      <c r="AJ68"/>
      <c r="AK68"/>
      <c r="AL68">
        <v>0</v>
      </c>
      <c r="AM68">
        <v>4506.3166672712296</v>
      </c>
      <c r="AN68">
        <v>4506.3166672711995</v>
      </c>
      <c r="AO68" t="s">
        <v>101</v>
      </c>
      <c r="AP68"/>
      <c r="AQ68"/>
      <c r="AR68"/>
      <c r="AS68">
        <v>9.5265470445156097E-2</v>
      </c>
      <c r="AT68">
        <v>0</v>
      </c>
      <c r="AU68"/>
      <c r="AV68"/>
      <c r="AW68"/>
      <c r="AX68"/>
      <c r="AY68"/>
      <c r="AZ68"/>
      <c r="BA68"/>
      <c r="BB68"/>
      <c r="BC68"/>
      <c r="BD68"/>
      <c r="BE68"/>
      <c r="BF68"/>
    </row>
    <row r="69" spans="1:58">
      <c r="A69" t="s">
        <v>135</v>
      </c>
      <c r="B69" s="79" t="s">
        <v>41</v>
      </c>
      <c r="C69" t="s">
        <v>120</v>
      </c>
      <c r="D69" s="39">
        <v>0</v>
      </c>
      <c r="E69" s="39">
        <f t="shared" si="2"/>
        <v>0.83397841453552402</v>
      </c>
      <c r="F69" s="39">
        <f t="shared" si="3"/>
        <v>0</v>
      </c>
      <c r="G69">
        <v>0.208494603633881</v>
      </c>
      <c r="H69">
        <v>0</v>
      </c>
      <c r="I69">
        <v>16907</v>
      </c>
      <c r="J69">
        <v>0</v>
      </c>
      <c r="K69">
        <v>16907</v>
      </c>
      <c r="L69">
        <v>0</v>
      </c>
      <c r="M69">
        <v>0</v>
      </c>
      <c r="N69">
        <v>0</v>
      </c>
      <c r="O69">
        <v>16907</v>
      </c>
      <c r="P69">
        <v>0</v>
      </c>
      <c r="Q69"/>
      <c r="R69"/>
      <c r="S69"/>
      <c r="T69"/>
      <c r="U69"/>
      <c r="V69"/>
      <c r="W69"/>
      <c r="X69">
        <v>4206.1669921875</v>
      </c>
      <c r="Y69"/>
      <c r="Z69"/>
      <c r="AA69"/>
      <c r="AB69"/>
      <c r="AC69"/>
      <c r="AD69"/>
      <c r="AE69"/>
      <c r="AF69"/>
      <c r="AG69"/>
      <c r="AH69"/>
      <c r="AI69"/>
      <c r="AJ69"/>
      <c r="AK69"/>
      <c r="AL69">
        <v>0</v>
      </c>
      <c r="AM69">
        <v>2557.25734608123</v>
      </c>
      <c r="AN69">
        <v>2557.25734608123</v>
      </c>
      <c r="AO69" t="s">
        <v>101</v>
      </c>
      <c r="AP69"/>
      <c r="AQ69"/>
      <c r="AR69"/>
      <c r="AS69">
        <v>9.5265470445156097E-2</v>
      </c>
      <c r="AT69">
        <v>0</v>
      </c>
      <c r="AU69"/>
      <c r="AV69"/>
      <c r="AW69"/>
      <c r="AX69"/>
      <c r="AY69"/>
      <c r="AZ69"/>
      <c r="BA69"/>
      <c r="BB69"/>
      <c r="BC69"/>
      <c r="BD69"/>
      <c r="BE69"/>
      <c r="BF69"/>
    </row>
    <row r="70" spans="1:58">
      <c r="A70" t="s">
        <v>136</v>
      </c>
      <c r="B70" s="79"/>
      <c r="C70" t="s">
        <v>15</v>
      </c>
      <c r="D70" s="39">
        <v>9.2102264404296807</v>
      </c>
      <c r="E70" s="39">
        <f t="shared" si="2"/>
        <v>12.67658329010008</v>
      </c>
      <c r="F70" s="39">
        <f t="shared" si="3"/>
        <v>6.4430971145629998</v>
      </c>
      <c r="G70">
        <v>3.16914582252502</v>
      </c>
      <c r="H70">
        <v>1.61077427864075</v>
      </c>
      <c r="I70">
        <v>17389</v>
      </c>
      <c r="J70">
        <v>34</v>
      </c>
      <c r="K70">
        <v>17355</v>
      </c>
      <c r="L70">
        <v>0</v>
      </c>
      <c r="M70">
        <v>34</v>
      </c>
      <c r="N70">
        <v>0</v>
      </c>
      <c r="O70">
        <v>17355</v>
      </c>
      <c r="P70">
        <v>0</v>
      </c>
      <c r="Q70"/>
      <c r="R70"/>
      <c r="S70"/>
      <c r="T70"/>
      <c r="U70"/>
      <c r="V70"/>
      <c r="W70"/>
      <c r="X70">
        <v>6031.3095703125</v>
      </c>
      <c r="Y70"/>
      <c r="Z70"/>
      <c r="AA70" t="s">
        <v>120</v>
      </c>
      <c r="AB70"/>
      <c r="AC70"/>
      <c r="AD70"/>
      <c r="AE70"/>
      <c r="AF70"/>
      <c r="AG70">
        <v>100</v>
      </c>
      <c r="AH70"/>
      <c r="AI70"/>
      <c r="AJ70">
        <v>104.40195286945401</v>
      </c>
      <c r="AK70">
        <v>95.598047130546206</v>
      </c>
      <c r="AL70">
        <v>7676.6561351102901</v>
      </c>
      <c r="AM70">
        <v>4957.6209523158404</v>
      </c>
      <c r="AN70">
        <v>4962.9373705236003</v>
      </c>
      <c r="AO70" t="s">
        <v>101</v>
      </c>
      <c r="AP70"/>
      <c r="AQ70"/>
      <c r="AR70"/>
      <c r="AS70">
        <v>2.7195301055908199</v>
      </c>
      <c r="AT70">
        <v>1.930659532547</v>
      </c>
      <c r="AU70"/>
      <c r="AV70"/>
      <c r="AW70"/>
      <c r="AX70"/>
      <c r="AY70"/>
      <c r="AZ70"/>
      <c r="BA70"/>
      <c r="BB70"/>
      <c r="BC70"/>
      <c r="BD70"/>
      <c r="BE70">
        <v>102.01134561127</v>
      </c>
      <c r="BF70">
        <v>97.988654388730495</v>
      </c>
    </row>
    <row r="71" spans="1:58">
      <c r="A71" t="s">
        <v>136</v>
      </c>
      <c r="B71" s="79"/>
      <c r="C71" t="s">
        <v>120</v>
      </c>
      <c r="D71" s="39">
        <v>0</v>
      </c>
      <c r="E71" s="39">
        <f t="shared" si="2"/>
        <v>0.81085962057113603</v>
      </c>
      <c r="F71" s="39">
        <f t="shared" si="3"/>
        <v>0</v>
      </c>
      <c r="G71">
        <v>0.20271490514278401</v>
      </c>
      <c r="H71">
        <v>0</v>
      </c>
      <c r="I71">
        <v>17389</v>
      </c>
      <c r="J71">
        <v>0</v>
      </c>
      <c r="K71">
        <v>17389</v>
      </c>
      <c r="L71">
        <v>0</v>
      </c>
      <c r="M71">
        <v>34</v>
      </c>
      <c r="N71">
        <v>0</v>
      </c>
      <c r="O71">
        <v>17355</v>
      </c>
      <c r="P71">
        <v>0</v>
      </c>
      <c r="Q71"/>
      <c r="R71"/>
      <c r="S71"/>
      <c r="T71"/>
      <c r="U71"/>
      <c r="V71"/>
      <c r="W71"/>
      <c r="X71">
        <v>4206.1669921875</v>
      </c>
      <c r="Y71"/>
      <c r="Z71"/>
      <c r="AA71"/>
      <c r="AB71"/>
      <c r="AC71"/>
      <c r="AD71"/>
      <c r="AE71"/>
      <c r="AF71"/>
      <c r="AG71"/>
      <c r="AH71"/>
      <c r="AI71"/>
      <c r="AJ71"/>
      <c r="AK71"/>
      <c r="AL71">
        <v>0</v>
      </c>
      <c r="AM71">
        <v>2468.8501269716598</v>
      </c>
      <c r="AN71">
        <v>2468.8501269716699</v>
      </c>
      <c r="AO71" t="s">
        <v>101</v>
      </c>
      <c r="AP71"/>
      <c r="AQ71"/>
      <c r="AR71"/>
      <c r="AS71">
        <v>9.2624738812446594E-2</v>
      </c>
      <c r="AT71">
        <v>0</v>
      </c>
      <c r="AU71"/>
      <c r="AV71"/>
      <c r="AW71"/>
      <c r="AX71"/>
      <c r="AY71"/>
      <c r="AZ71"/>
      <c r="BA71"/>
      <c r="BB71"/>
      <c r="BC71"/>
      <c r="BD71"/>
      <c r="BE71"/>
      <c r="BF71"/>
    </row>
    <row r="72" spans="1:58">
      <c r="A72" t="s">
        <v>137</v>
      </c>
      <c r="B72" s="79"/>
      <c r="C72" t="s">
        <v>15</v>
      </c>
      <c r="D72" s="39">
        <v>0</v>
      </c>
      <c r="E72" s="39">
        <f t="shared" si="2"/>
        <v>0.75047624111175604</v>
      </c>
      <c r="F72" s="39">
        <f t="shared" si="3"/>
        <v>0</v>
      </c>
      <c r="G72">
        <v>0.18761906027793901</v>
      </c>
      <c r="H72">
        <v>0</v>
      </c>
      <c r="I72">
        <v>18788</v>
      </c>
      <c r="J72">
        <v>0</v>
      </c>
      <c r="K72">
        <v>18788</v>
      </c>
      <c r="L72">
        <v>0</v>
      </c>
      <c r="M72">
        <v>0</v>
      </c>
      <c r="N72">
        <v>18788</v>
      </c>
      <c r="O72">
        <v>0</v>
      </c>
      <c r="P72">
        <v>0</v>
      </c>
      <c r="Q72"/>
      <c r="R72"/>
      <c r="S72"/>
      <c r="T72"/>
      <c r="U72"/>
      <c r="V72"/>
      <c r="W72"/>
      <c r="X72">
        <v>6031.3095703125</v>
      </c>
      <c r="Y72"/>
      <c r="Z72"/>
      <c r="AA72" t="s">
        <v>120</v>
      </c>
      <c r="AB72"/>
      <c r="AC72"/>
      <c r="AD72"/>
      <c r="AE72"/>
      <c r="AF72"/>
      <c r="AG72"/>
      <c r="AH72"/>
      <c r="AI72"/>
      <c r="AJ72"/>
      <c r="AK72"/>
      <c r="AL72">
        <v>0</v>
      </c>
      <c r="AM72">
        <v>4584.3915541585702</v>
      </c>
      <c r="AN72">
        <v>4584.3915541585302</v>
      </c>
      <c r="AO72" t="s">
        <v>101</v>
      </c>
      <c r="AP72"/>
      <c r="AQ72"/>
      <c r="AR72"/>
      <c r="AS72">
        <v>8.5727423429489094E-2</v>
      </c>
      <c r="AT72">
        <v>0</v>
      </c>
      <c r="AU72"/>
      <c r="AV72"/>
      <c r="AW72"/>
      <c r="AX72"/>
      <c r="AY72"/>
      <c r="AZ72"/>
      <c r="BA72"/>
      <c r="BB72"/>
      <c r="BC72"/>
      <c r="BD72"/>
      <c r="BE72"/>
      <c r="BF72"/>
    </row>
    <row r="73" spans="1:58">
      <c r="A73" t="s">
        <v>137</v>
      </c>
      <c r="B73" s="79"/>
      <c r="C73" t="s">
        <v>120</v>
      </c>
      <c r="D73" s="39">
        <v>4000000</v>
      </c>
      <c r="E73" s="39">
        <f t="shared" si="2"/>
        <v>4000000</v>
      </c>
      <c r="F73" s="39">
        <f t="shared" si="3"/>
        <v>41146.80078125</v>
      </c>
      <c r="G73">
        <v>1000000</v>
      </c>
      <c r="H73">
        <v>10286.7001953125</v>
      </c>
      <c r="I73">
        <v>18788</v>
      </c>
      <c r="J73">
        <v>18788</v>
      </c>
      <c r="K73">
        <v>0</v>
      </c>
      <c r="L73">
        <v>0</v>
      </c>
      <c r="M73">
        <v>0</v>
      </c>
      <c r="N73">
        <v>18788</v>
      </c>
      <c r="O73">
        <v>0</v>
      </c>
      <c r="P73">
        <v>0</v>
      </c>
      <c r="Q73"/>
      <c r="R73"/>
      <c r="S73"/>
      <c r="T73"/>
      <c r="U73"/>
      <c r="V73"/>
      <c r="W73"/>
      <c r="X73">
        <v>4206.1669921875</v>
      </c>
      <c r="Y73"/>
      <c r="Z73"/>
      <c r="AA73"/>
      <c r="AB73"/>
      <c r="AC73"/>
      <c r="AD73"/>
      <c r="AE73"/>
      <c r="AF73"/>
      <c r="AG73"/>
      <c r="AH73"/>
      <c r="AI73"/>
      <c r="AJ73"/>
      <c r="AK73"/>
      <c r="AL73">
        <v>6028.0778614975698</v>
      </c>
      <c r="AM73">
        <v>0</v>
      </c>
      <c r="AN73">
        <v>6028.0778614975898</v>
      </c>
      <c r="AO73" t="s">
        <v>101</v>
      </c>
      <c r="AP73"/>
      <c r="AQ73"/>
      <c r="AR73"/>
      <c r="AS73">
        <v>1000000</v>
      </c>
      <c r="AT73">
        <v>11208.109375</v>
      </c>
      <c r="AU73"/>
      <c r="AV73"/>
      <c r="AW73"/>
      <c r="AX73"/>
      <c r="AY73"/>
      <c r="AZ73"/>
      <c r="BA73"/>
      <c r="BB73"/>
      <c r="BC73"/>
      <c r="BD73"/>
      <c r="BE73"/>
      <c r="BF73"/>
    </row>
    <row r="74" spans="1:58">
      <c r="A74" t="s">
        <v>138</v>
      </c>
      <c r="B74" s="79">
        <v>12301</v>
      </c>
      <c r="C74" t="s">
        <v>24</v>
      </c>
      <c r="D74" s="39">
        <v>167.3499267578126</v>
      </c>
      <c r="E74" s="39">
        <f t="shared" si="2"/>
        <v>180.5634918212892</v>
      </c>
      <c r="F74" s="39">
        <f t="shared" si="3"/>
        <v>154.17337036132801</v>
      </c>
      <c r="G74">
        <v>45.140872955322301</v>
      </c>
      <c r="H74">
        <v>38.543342590332003</v>
      </c>
      <c r="I74">
        <v>17689</v>
      </c>
      <c r="J74">
        <v>618</v>
      </c>
      <c r="K74">
        <v>17071</v>
      </c>
      <c r="L74">
        <v>6</v>
      </c>
      <c r="M74">
        <v>612</v>
      </c>
      <c r="N74">
        <v>144</v>
      </c>
      <c r="O74">
        <v>16927</v>
      </c>
      <c r="P74">
        <v>5.2785286260710301E-2</v>
      </c>
      <c r="Q74"/>
      <c r="R74"/>
      <c r="S74"/>
      <c r="T74"/>
      <c r="U74"/>
      <c r="V74"/>
      <c r="W74"/>
      <c r="X74">
        <v>8335.3896484375</v>
      </c>
      <c r="Y74"/>
      <c r="Z74"/>
      <c r="AA74" t="s">
        <v>139</v>
      </c>
      <c r="AB74">
        <v>4.1758857238915601</v>
      </c>
      <c r="AC74"/>
      <c r="AD74"/>
      <c r="AE74">
        <v>4.9208774285458601</v>
      </c>
      <c r="AF74">
        <v>3.4308940192372699</v>
      </c>
      <c r="AG74">
        <v>80.679635267369505</v>
      </c>
      <c r="AH74"/>
      <c r="AI74"/>
      <c r="AJ74">
        <v>83.460514178637894</v>
      </c>
      <c r="AK74">
        <v>77.898756356101202</v>
      </c>
      <c r="AL74">
        <v>10951.284438840001</v>
      </c>
      <c r="AM74">
        <v>5747.6065263160999</v>
      </c>
      <c r="AN74">
        <v>5929.4072470996198</v>
      </c>
      <c r="AO74" t="s">
        <v>101</v>
      </c>
      <c r="AP74"/>
      <c r="AQ74"/>
      <c r="AR74"/>
      <c r="AS74">
        <v>43.521724700927699</v>
      </c>
      <c r="AT74">
        <v>40.155643463134801</v>
      </c>
      <c r="AU74"/>
      <c r="AV74"/>
      <c r="AW74"/>
      <c r="AX74"/>
      <c r="AY74"/>
      <c r="AZ74"/>
      <c r="BA74">
        <v>4.5559832360325201</v>
      </c>
      <c r="BB74">
        <v>3.7957882117506099</v>
      </c>
      <c r="BC74"/>
      <c r="BD74"/>
      <c r="BE74">
        <v>82.098449932197099</v>
      </c>
      <c r="BF74">
        <v>79.260820602541997</v>
      </c>
    </row>
    <row r="75" spans="1:58">
      <c r="A75" t="s">
        <v>138</v>
      </c>
      <c r="B75" s="79">
        <v>12301</v>
      </c>
      <c r="C75" t="s">
        <v>139</v>
      </c>
      <c r="D75" s="39">
        <v>40.075314331054599</v>
      </c>
      <c r="E75" s="39">
        <f t="shared" si="2"/>
        <v>46.493095397949197</v>
      </c>
      <c r="F75" s="39">
        <f t="shared" si="3"/>
        <v>33.666275024414077</v>
      </c>
      <c r="G75">
        <v>11.623273849487299</v>
      </c>
      <c r="H75">
        <v>8.4165687561035192</v>
      </c>
      <c r="I75">
        <v>17689</v>
      </c>
      <c r="J75">
        <v>150</v>
      </c>
      <c r="K75">
        <v>17539</v>
      </c>
      <c r="L75">
        <v>6</v>
      </c>
      <c r="M75">
        <v>612</v>
      </c>
      <c r="N75">
        <v>144</v>
      </c>
      <c r="O75">
        <v>16927</v>
      </c>
      <c r="P75">
        <v>5.2785286260710301E-2</v>
      </c>
      <c r="Q75"/>
      <c r="R75"/>
      <c r="S75"/>
      <c r="T75"/>
      <c r="U75"/>
      <c r="V75"/>
      <c r="W75"/>
      <c r="X75">
        <v>4695.16162109375</v>
      </c>
      <c r="Y75"/>
      <c r="Z75"/>
      <c r="AA75"/>
      <c r="AB75"/>
      <c r="AC75"/>
      <c r="AD75"/>
      <c r="AE75"/>
      <c r="AF75"/>
      <c r="AG75"/>
      <c r="AH75"/>
      <c r="AI75"/>
      <c r="AJ75"/>
      <c r="AK75"/>
      <c r="AL75">
        <v>5866.1229915364602</v>
      </c>
      <c r="AM75">
        <v>2645.3204455878899</v>
      </c>
      <c r="AN75">
        <v>2672.6323559215598</v>
      </c>
      <c r="AO75" t="s">
        <v>101</v>
      </c>
      <c r="AP75"/>
      <c r="AQ75"/>
      <c r="AR75"/>
      <c r="AS75">
        <v>10.8371496200562</v>
      </c>
      <c r="AT75">
        <v>9.2010765075683594</v>
      </c>
      <c r="AU75"/>
      <c r="AV75"/>
      <c r="AW75"/>
      <c r="AX75"/>
      <c r="AY75"/>
      <c r="AZ75"/>
      <c r="BA75"/>
      <c r="BB75"/>
      <c r="BC75"/>
      <c r="BD75"/>
      <c r="BE75"/>
      <c r="BF75"/>
    </row>
    <row r="76" spans="1:58">
      <c r="A76" t="s">
        <v>140</v>
      </c>
      <c r="B76" s="79" t="s">
        <v>30</v>
      </c>
      <c r="C76" t="s">
        <v>24</v>
      </c>
      <c r="D76" s="39">
        <v>368.215185546876</v>
      </c>
      <c r="E76" s="39">
        <f t="shared" si="2"/>
        <v>387.8816833496092</v>
      </c>
      <c r="F76" s="39">
        <f t="shared" si="3"/>
        <v>348.63055419921881</v>
      </c>
      <c r="G76">
        <v>96.970420837402301</v>
      </c>
      <c r="H76">
        <v>87.157638549804702</v>
      </c>
      <c r="I76">
        <v>17977</v>
      </c>
      <c r="J76">
        <v>1353</v>
      </c>
      <c r="K76">
        <v>16624</v>
      </c>
      <c r="L76">
        <v>20</v>
      </c>
      <c r="M76">
        <v>1333</v>
      </c>
      <c r="N76">
        <v>175</v>
      </c>
      <c r="O76">
        <v>16449</v>
      </c>
      <c r="P76">
        <v>0.38082833593688797</v>
      </c>
      <c r="Q76"/>
      <c r="R76"/>
      <c r="S76"/>
      <c r="T76"/>
      <c r="U76"/>
      <c r="V76"/>
      <c r="W76"/>
      <c r="X76">
        <v>8335.3896484375</v>
      </c>
      <c r="Y76"/>
      <c r="Z76"/>
      <c r="AA76" t="s">
        <v>139</v>
      </c>
      <c r="AB76">
        <v>7.1742594953653098</v>
      </c>
      <c r="AC76"/>
      <c r="AD76"/>
      <c r="AE76">
        <v>8.2513914818589207</v>
      </c>
      <c r="AF76">
        <v>6.0971275088716999</v>
      </c>
      <c r="AG76">
        <v>87.766475965596797</v>
      </c>
      <c r="AH76"/>
      <c r="AI76"/>
      <c r="AJ76">
        <v>89.378502113343302</v>
      </c>
      <c r="AK76">
        <v>86.154449817850306</v>
      </c>
      <c r="AL76">
        <v>11152.076811368301</v>
      </c>
      <c r="AM76">
        <v>5879.8623284311498</v>
      </c>
      <c r="AN76">
        <v>6276.6641416043103</v>
      </c>
      <c r="AO76" t="s">
        <v>101</v>
      </c>
      <c r="AP76"/>
      <c r="AQ76"/>
      <c r="AR76"/>
      <c r="AS76">
        <v>94.559707641601605</v>
      </c>
      <c r="AT76">
        <v>89.553207397460895</v>
      </c>
      <c r="AU76"/>
      <c r="AV76"/>
      <c r="AW76"/>
      <c r="AX76"/>
      <c r="AY76"/>
      <c r="AZ76"/>
      <c r="BA76">
        <v>7.7238160056104803</v>
      </c>
      <c r="BB76">
        <v>6.6247029851201402</v>
      </c>
      <c r="BC76"/>
      <c r="BD76"/>
      <c r="BE76">
        <v>88.588937349427198</v>
      </c>
      <c r="BF76">
        <v>86.944014581766396</v>
      </c>
    </row>
    <row r="77" spans="1:58">
      <c r="A77" t="s">
        <v>140</v>
      </c>
      <c r="B77" s="79" t="s">
        <v>30</v>
      </c>
      <c r="C77" t="s">
        <v>139</v>
      </c>
      <c r="D77" s="39">
        <v>51.324487304687601</v>
      </c>
      <c r="E77" s="39">
        <f t="shared" si="2"/>
        <v>58.533870697021598</v>
      </c>
      <c r="F77" s="39">
        <f t="shared" si="3"/>
        <v>44.126129150390803</v>
      </c>
      <c r="G77">
        <v>14.6334676742554</v>
      </c>
      <c r="H77">
        <v>11.031532287597701</v>
      </c>
      <c r="I77">
        <v>17977</v>
      </c>
      <c r="J77">
        <v>195</v>
      </c>
      <c r="K77">
        <v>17782</v>
      </c>
      <c r="L77">
        <v>20</v>
      </c>
      <c r="M77">
        <v>1333</v>
      </c>
      <c r="N77">
        <v>175</v>
      </c>
      <c r="O77">
        <v>16449</v>
      </c>
      <c r="P77">
        <v>0.38082833593688797</v>
      </c>
      <c r="Q77"/>
      <c r="R77"/>
      <c r="S77"/>
      <c r="T77"/>
      <c r="U77"/>
      <c r="V77"/>
      <c r="W77"/>
      <c r="X77">
        <v>4695.16162109375</v>
      </c>
      <c r="Y77"/>
      <c r="Z77"/>
      <c r="AA77"/>
      <c r="AB77"/>
      <c r="AC77"/>
      <c r="AD77"/>
      <c r="AE77"/>
      <c r="AF77"/>
      <c r="AG77"/>
      <c r="AH77"/>
      <c r="AI77"/>
      <c r="AJ77"/>
      <c r="AK77"/>
      <c r="AL77">
        <v>5899.7811498397396</v>
      </c>
      <c r="AM77">
        <v>2727.1867507627398</v>
      </c>
      <c r="AN77">
        <v>2761.6004965389998</v>
      </c>
      <c r="AO77" t="s">
        <v>101</v>
      </c>
      <c r="AP77"/>
      <c r="AQ77"/>
      <c r="AR77"/>
      <c r="AS77">
        <v>13.7503414154053</v>
      </c>
      <c r="AT77">
        <v>11.912620544433601</v>
      </c>
      <c r="AU77"/>
      <c r="AV77"/>
      <c r="AW77"/>
      <c r="AX77"/>
      <c r="AY77"/>
      <c r="AZ77"/>
      <c r="BA77"/>
      <c r="BB77"/>
      <c r="BC77"/>
      <c r="BD77"/>
      <c r="BE77"/>
      <c r="BF77"/>
    </row>
    <row r="78" spans="1:58">
      <c r="A78" t="s">
        <v>141</v>
      </c>
      <c r="B78" s="79" t="s">
        <v>31</v>
      </c>
      <c r="C78" t="s">
        <v>24</v>
      </c>
      <c r="D78" s="39">
        <v>214.478344726562</v>
      </c>
      <c r="E78" s="39">
        <f t="shared" si="2"/>
        <v>229.3009490966796</v>
      </c>
      <c r="F78" s="39">
        <f t="shared" si="3"/>
        <v>199.7023162841796</v>
      </c>
      <c r="G78">
        <v>57.325237274169901</v>
      </c>
      <c r="H78">
        <v>49.925579071044901</v>
      </c>
      <c r="I78">
        <v>18113</v>
      </c>
      <c r="J78">
        <v>807</v>
      </c>
      <c r="K78">
        <v>17306</v>
      </c>
      <c r="L78">
        <v>4</v>
      </c>
      <c r="M78">
        <v>803</v>
      </c>
      <c r="N78">
        <v>120</v>
      </c>
      <c r="O78">
        <v>17186</v>
      </c>
      <c r="P78">
        <v>0</v>
      </c>
      <c r="Q78"/>
      <c r="R78"/>
      <c r="S78"/>
      <c r="T78"/>
      <c r="U78"/>
      <c r="V78"/>
      <c r="W78"/>
      <c r="X78">
        <v>8335.3896484375</v>
      </c>
      <c r="Y78"/>
      <c r="Z78"/>
      <c r="AA78" t="s">
        <v>139</v>
      </c>
      <c r="AB78">
        <v>6.63468426720552</v>
      </c>
      <c r="AC78"/>
      <c r="AD78"/>
      <c r="AE78">
        <v>7.8890080262930899</v>
      </c>
      <c r="AF78">
        <v>5.38036050811795</v>
      </c>
      <c r="AG78">
        <v>86.901881400708902</v>
      </c>
      <c r="AH78"/>
      <c r="AI78"/>
      <c r="AJ78">
        <v>89.053808158048298</v>
      </c>
      <c r="AK78">
        <v>84.749954643369506</v>
      </c>
      <c r="AL78">
        <v>11248.359238257</v>
      </c>
      <c r="AM78">
        <v>5893.4011345301997</v>
      </c>
      <c r="AN78">
        <v>6131.9839860571401</v>
      </c>
      <c r="AO78" t="s">
        <v>101</v>
      </c>
      <c r="AP78"/>
      <c r="AQ78"/>
      <c r="AR78"/>
      <c r="AS78">
        <v>55.508766174316399</v>
      </c>
      <c r="AT78">
        <v>51.733440399169901</v>
      </c>
      <c r="AU78"/>
      <c r="AV78"/>
      <c r="AW78"/>
      <c r="AX78"/>
      <c r="AY78"/>
      <c r="AZ78"/>
      <c r="BA78">
        <v>7.2746446473913497</v>
      </c>
      <c r="BB78">
        <v>5.9947238870196902</v>
      </c>
      <c r="BC78"/>
      <c r="BD78"/>
      <c r="BE78">
        <v>87.999801978057107</v>
      </c>
      <c r="BF78">
        <v>85.803960823360697</v>
      </c>
    </row>
    <row r="79" spans="1:58">
      <c r="A79" t="s">
        <v>141</v>
      </c>
      <c r="B79" s="79" t="s">
        <v>31</v>
      </c>
      <c r="C79" t="s">
        <v>139</v>
      </c>
      <c r="D79" s="39">
        <v>32.326837158203197</v>
      </c>
      <c r="E79" s="39">
        <f t="shared" si="2"/>
        <v>38.020236968994162</v>
      </c>
      <c r="F79" s="39">
        <f t="shared" si="3"/>
        <v>26.6403102874756</v>
      </c>
      <c r="G79">
        <v>9.5050592422485405</v>
      </c>
      <c r="H79">
        <v>6.6600775718689</v>
      </c>
      <c r="I79">
        <v>18113</v>
      </c>
      <c r="J79">
        <v>124</v>
      </c>
      <c r="K79">
        <v>17989</v>
      </c>
      <c r="L79">
        <v>4</v>
      </c>
      <c r="M79">
        <v>803</v>
      </c>
      <c r="N79">
        <v>120</v>
      </c>
      <c r="O79">
        <v>17186</v>
      </c>
      <c r="P79">
        <v>0</v>
      </c>
      <c r="Q79"/>
      <c r="R79"/>
      <c r="S79"/>
      <c r="T79"/>
      <c r="U79"/>
      <c r="V79"/>
      <c r="W79"/>
      <c r="X79">
        <v>4695.16162109375</v>
      </c>
      <c r="Y79"/>
      <c r="Z79"/>
      <c r="AA79"/>
      <c r="AB79"/>
      <c r="AC79"/>
      <c r="AD79"/>
      <c r="AE79"/>
      <c r="AF79"/>
      <c r="AG79"/>
      <c r="AH79"/>
      <c r="AI79"/>
      <c r="AJ79"/>
      <c r="AK79"/>
      <c r="AL79">
        <v>5982.7091300718203</v>
      </c>
      <c r="AM79">
        <v>2724.0336550070501</v>
      </c>
      <c r="AN79">
        <v>2746.3422598162001</v>
      </c>
      <c r="AO79" t="s">
        <v>101</v>
      </c>
      <c r="AP79"/>
      <c r="AQ79"/>
      <c r="AR79"/>
      <c r="AS79">
        <v>8.8076925277709996</v>
      </c>
      <c r="AT79">
        <v>7.3561725616455096</v>
      </c>
      <c r="AU79"/>
      <c r="AV79"/>
      <c r="AW79"/>
      <c r="AX79"/>
      <c r="AY79"/>
      <c r="AZ79"/>
      <c r="BA79"/>
      <c r="BB79"/>
      <c r="BC79"/>
      <c r="BD79"/>
      <c r="BE79"/>
      <c r="BF79"/>
    </row>
    <row r="80" spans="1:58">
      <c r="A80" t="s">
        <v>142</v>
      </c>
      <c r="B80" s="79" t="s">
        <v>32</v>
      </c>
      <c r="C80" t="s">
        <v>24</v>
      </c>
      <c r="D80" s="39">
        <v>178.3032348632812</v>
      </c>
      <c r="E80" s="39">
        <f t="shared" si="2"/>
        <v>192.21498107910159</v>
      </c>
      <c r="F80" s="39">
        <f t="shared" si="3"/>
        <v>164.4325256347656</v>
      </c>
      <c r="G80">
        <v>48.053745269775398</v>
      </c>
      <c r="H80">
        <v>41.108131408691399</v>
      </c>
      <c r="I80">
        <v>17025</v>
      </c>
      <c r="J80">
        <v>633</v>
      </c>
      <c r="K80">
        <v>16392</v>
      </c>
      <c r="L80">
        <v>3</v>
      </c>
      <c r="M80">
        <v>630</v>
      </c>
      <c r="N80">
        <v>79</v>
      </c>
      <c r="O80">
        <v>16313</v>
      </c>
      <c r="P80">
        <v>0</v>
      </c>
      <c r="Q80"/>
      <c r="R80"/>
      <c r="S80"/>
      <c r="T80"/>
      <c r="U80"/>
      <c r="V80"/>
      <c r="W80"/>
      <c r="X80">
        <v>8335.3896484375</v>
      </c>
      <c r="Y80"/>
      <c r="Z80"/>
      <c r="AA80" t="s">
        <v>139</v>
      </c>
      <c r="AB80">
        <v>7.8477189610366898</v>
      </c>
      <c r="AC80"/>
      <c r="AD80"/>
      <c r="AE80">
        <v>9.6606934587170503</v>
      </c>
      <c r="AF80">
        <v>6.0347444633563398</v>
      </c>
      <c r="AG80">
        <v>88.697651853502904</v>
      </c>
      <c r="AH80"/>
      <c r="AI80"/>
      <c r="AJ80">
        <v>91.013601200870397</v>
      </c>
      <c r="AK80">
        <v>86.381702506135397</v>
      </c>
      <c r="AL80">
        <v>11156.8628431082</v>
      </c>
      <c r="AM80">
        <v>5840.5914451707104</v>
      </c>
      <c r="AN80">
        <v>6038.25369450373</v>
      </c>
      <c r="AO80" t="s">
        <v>101</v>
      </c>
      <c r="AP80"/>
      <c r="AQ80"/>
      <c r="AR80"/>
      <c r="AS80">
        <v>46.348983764648402</v>
      </c>
      <c r="AT80">
        <v>42.805313110351598</v>
      </c>
      <c r="AU80"/>
      <c r="AV80"/>
      <c r="AW80"/>
      <c r="AX80"/>
      <c r="AY80"/>
      <c r="AZ80"/>
      <c r="BA80">
        <v>8.7673524268177196</v>
      </c>
      <c r="BB80">
        <v>6.9280854952556599</v>
      </c>
      <c r="BC80"/>
      <c r="BD80"/>
      <c r="BE80">
        <v>89.872419908772301</v>
      </c>
      <c r="BF80">
        <v>87.522883798233593</v>
      </c>
    </row>
    <row r="81" spans="1:58">
      <c r="A81" t="s">
        <v>142</v>
      </c>
      <c r="B81" s="79" t="s">
        <v>32</v>
      </c>
      <c r="C81" t="s">
        <v>139</v>
      </c>
      <c r="D81" s="39">
        <v>22.720390319824197</v>
      </c>
      <c r="E81" s="39">
        <f t="shared" si="2"/>
        <v>28.02058219909668</v>
      </c>
      <c r="F81" s="39">
        <f t="shared" si="3"/>
        <v>18.137836456298839</v>
      </c>
      <c r="G81">
        <v>7.0051455497741699</v>
      </c>
      <c r="H81">
        <v>4.5344591140747097</v>
      </c>
      <c r="I81">
        <v>17025</v>
      </c>
      <c r="J81">
        <v>82</v>
      </c>
      <c r="K81">
        <v>16943</v>
      </c>
      <c r="L81">
        <v>3</v>
      </c>
      <c r="M81">
        <v>630</v>
      </c>
      <c r="N81">
        <v>79</v>
      </c>
      <c r="O81">
        <v>16313</v>
      </c>
      <c r="P81">
        <v>0</v>
      </c>
      <c r="Q81"/>
      <c r="R81"/>
      <c r="S81"/>
      <c r="T81"/>
      <c r="U81"/>
      <c r="V81"/>
      <c r="W81"/>
      <c r="X81">
        <v>4695.16162109375</v>
      </c>
      <c r="Y81"/>
      <c r="Z81"/>
      <c r="AA81"/>
      <c r="AB81"/>
      <c r="AC81"/>
      <c r="AD81"/>
      <c r="AE81"/>
      <c r="AF81"/>
      <c r="AG81"/>
      <c r="AH81"/>
      <c r="AI81"/>
      <c r="AJ81"/>
      <c r="AK81"/>
      <c r="AL81">
        <v>5983.7565739329302</v>
      </c>
      <c r="AM81">
        <v>2684.4371642147798</v>
      </c>
      <c r="AN81">
        <v>2700.32815931593</v>
      </c>
      <c r="AO81" t="s">
        <v>101</v>
      </c>
      <c r="AP81"/>
      <c r="AQ81"/>
      <c r="AR81"/>
      <c r="AS81">
        <v>6.3293733596801802</v>
      </c>
      <c r="AT81">
        <v>5.0770535469055202</v>
      </c>
      <c r="AU81"/>
      <c r="AV81"/>
      <c r="AW81"/>
      <c r="AX81"/>
      <c r="AY81"/>
      <c r="AZ81"/>
      <c r="BA81"/>
      <c r="BB81"/>
      <c r="BC81"/>
      <c r="BD81"/>
      <c r="BE81"/>
      <c r="BF81"/>
    </row>
    <row r="82" spans="1:58">
      <c r="A82" t="s">
        <v>143</v>
      </c>
      <c r="B82" s="79" t="s">
        <v>33</v>
      </c>
      <c r="C82" t="s">
        <v>24</v>
      </c>
      <c r="D82" s="39">
        <v>209.95839843749999</v>
      </c>
      <c r="E82" s="39">
        <f t="shared" si="2"/>
        <v>225.15295410156239</v>
      </c>
      <c r="F82" s="39">
        <f t="shared" si="3"/>
        <v>194.81278991699199</v>
      </c>
      <c r="G82">
        <v>56.288238525390597</v>
      </c>
      <c r="H82">
        <v>48.703197479247997</v>
      </c>
      <c r="I82">
        <v>16867</v>
      </c>
      <c r="J82">
        <v>736</v>
      </c>
      <c r="K82">
        <v>16131</v>
      </c>
      <c r="L82">
        <v>4</v>
      </c>
      <c r="M82">
        <v>732</v>
      </c>
      <c r="N82">
        <v>83</v>
      </c>
      <c r="O82">
        <v>16048</v>
      </c>
      <c r="P82">
        <v>1.49340705732435E-2</v>
      </c>
      <c r="Q82"/>
      <c r="R82"/>
      <c r="S82"/>
      <c r="T82"/>
      <c r="U82"/>
      <c r="V82"/>
      <c r="W82"/>
      <c r="X82">
        <v>8335.3896484375</v>
      </c>
      <c r="Y82"/>
      <c r="Z82"/>
      <c r="AA82" t="s">
        <v>139</v>
      </c>
      <c r="AB82">
        <v>8.6275664733487396</v>
      </c>
      <c r="AC82"/>
      <c r="AD82"/>
      <c r="AE82">
        <v>10.5530088430395</v>
      </c>
      <c r="AF82">
        <v>6.7021241036580204</v>
      </c>
      <c r="AG82">
        <v>89.613159225976503</v>
      </c>
      <c r="AH82"/>
      <c r="AI82"/>
      <c r="AJ82">
        <v>91.690450862331204</v>
      </c>
      <c r="AK82">
        <v>87.535867589621901</v>
      </c>
      <c r="AL82">
        <v>11047.6123564347</v>
      </c>
      <c r="AM82">
        <v>5815.5710365825598</v>
      </c>
      <c r="AN82">
        <v>6043.8737822641497</v>
      </c>
      <c r="AO82" t="s">
        <v>101</v>
      </c>
      <c r="AP82"/>
      <c r="AQ82"/>
      <c r="AR82"/>
      <c r="AS82">
        <v>54.4261474609375</v>
      </c>
      <c r="AT82">
        <v>50.556240081787102</v>
      </c>
      <c r="AU82"/>
      <c r="AV82"/>
      <c r="AW82"/>
      <c r="AX82"/>
      <c r="AY82"/>
      <c r="AZ82"/>
      <c r="BA82">
        <v>9.6043175679181907</v>
      </c>
      <c r="BB82">
        <v>7.6508153787793001</v>
      </c>
      <c r="BC82"/>
      <c r="BD82"/>
      <c r="BE82">
        <v>90.666941417273804</v>
      </c>
      <c r="BF82">
        <v>88.559377034679201</v>
      </c>
    </row>
    <row r="83" spans="1:58">
      <c r="A83" t="s">
        <v>143</v>
      </c>
      <c r="B83" s="79" t="s">
        <v>33</v>
      </c>
      <c r="C83" t="s">
        <v>139</v>
      </c>
      <c r="D83" s="39">
        <v>24.335762023925803</v>
      </c>
      <c r="E83" s="39">
        <f t="shared" si="2"/>
        <v>29.83683586120604</v>
      </c>
      <c r="F83" s="39">
        <f t="shared" si="3"/>
        <v>19.559667587280281</v>
      </c>
      <c r="G83">
        <v>7.4592089653015101</v>
      </c>
      <c r="H83">
        <v>4.8899168968200701</v>
      </c>
      <c r="I83">
        <v>16867</v>
      </c>
      <c r="J83">
        <v>87</v>
      </c>
      <c r="K83">
        <v>16780</v>
      </c>
      <c r="L83">
        <v>4</v>
      </c>
      <c r="M83">
        <v>732</v>
      </c>
      <c r="N83">
        <v>83</v>
      </c>
      <c r="O83">
        <v>16048</v>
      </c>
      <c r="P83">
        <v>1.49340705732435E-2</v>
      </c>
      <c r="Q83"/>
      <c r="R83"/>
      <c r="S83"/>
      <c r="T83"/>
      <c r="U83"/>
      <c r="V83"/>
      <c r="W83"/>
      <c r="X83">
        <v>4695.16162109375</v>
      </c>
      <c r="Y83"/>
      <c r="Z83"/>
      <c r="AA83"/>
      <c r="AB83"/>
      <c r="AC83"/>
      <c r="AD83"/>
      <c r="AE83"/>
      <c r="AF83"/>
      <c r="AG83"/>
      <c r="AH83"/>
      <c r="AI83"/>
      <c r="AJ83"/>
      <c r="AK83"/>
      <c r="AL83">
        <v>5878.86877581717</v>
      </c>
      <c r="AM83">
        <v>2670.1764121454598</v>
      </c>
      <c r="AN83">
        <v>2686.7268500205701</v>
      </c>
      <c r="AO83" t="s">
        <v>101</v>
      </c>
      <c r="AP83"/>
      <c r="AQ83"/>
      <c r="AR83"/>
      <c r="AS83">
        <v>6.7585363388061497</v>
      </c>
      <c r="AT83">
        <v>5.4560489654540998</v>
      </c>
      <c r="AU83"/>
      <c r="AV83"/>
      <c r="AW83"/>
      <c r="AX83"/>
      <c r="AY83"/>
      <c r="AZ83"/>
      <c r="BA83"/>
      <c r="BB83"/>
      <c r="BC83"/>
      <c r="BD83"/>
      <c r="BE83"/>
      <c r="BF83"/>
    </row>
    <row r="84" spans="1:58">
      <c r="A84" t="s">
        <v>144</v>
      </c>
      <c r="B84" s="79" t="s">
        <v>34</v>
      </c>
      <c r="C84" t="s">
        <v>24</v>
      </c>
      <c r="D84" s="39">
        <v>258.82690429687602</v>
      </c>
      <c r="E84" s="39">
        <f t="shared" si="2"/>
        <v>275.87420654296881</v>
      </c>
      <c r="F84" s="39">
        <f t="shared" si="3"/>
        <v>241.84112548828119</v>
      </c>
      <c r="G84">
        <v>68.968551635742202</v>
      </c>
      <c r="H84">
        <v>60.460281372070298</v>
      </c>
      <c r="I84">
        <v>16612</v>
      </c>
      <c r="J84">
        <v>889</v>
      </c>
      <c r="K84">
        <v>15723</v>
      </c>
      <c r="L84">
        <v>10</v>
      </c>
      <c r="M84">
        <v>879</v>
      </c>
      <c r="N84">
        <v>128</v>
      </c>
      <c r="O84">
        <v>15595</v>
      </c>
      <c r="P84">
        <v>0.19727861434732699</v>
      </c>
      <c r="Q84"/>
      <c r="R84"/>
      <c r="S84"/>
      <c r="T84"/>
      <c r="U84"/>
      <c r="V84"/>
      <c r="W84"/>
      <c r="X84">
        <v>8335.3896484375</v>
      </c>
      <c r="Y84"/>
      <c r="Z84"/>
      <c r="AA84" t="s">
        <v>139</v>
      </c>
      <c r="AB84">
        <v>6.5932721724425001</v>
      </c>
      <c r="AC84"/>
      <c r="AD84"/>
      <c r="AE84">
        <v>7.7756623021805202</v>
      </c>
      <c r="AF84">
        <v>5.4108820427044799</v>
      </c>
      <c r="AG84">
        <v>86.8304470419327</v>
      </c>
      <c r="AH84"/>
      <c r="AI84"/>
      <c r="AJ84">
        <v>88.881150490597904</v>
      </c>
      <c r="AK84">
        <v>84.779743593267597</v>
      </c>
      <c r="AL84">
        <v>11212.204308079699</v>
      </c>
      <c r="AM84">
        <v>5903.84468572488</v>
      </c>
      <c r="AN84">
        <v>6187.9243693435701</v>
      </c>
      <c r="AO84" t="s">
        <v>101</v>
      </c>
      <c r="AP84"/>
      <c r="AQ84"/>
      <c r="AR84"/>
      <c r="AS84">
        <v>66.879196166992202</v>
      </c>
      <c r="AT84">
        <v>62.538257598877003</v>
      </c>
      <c r="AU84"/>
      <c r="AV84"/>
      <c r="AW84"/>
      <c r="AX84"/>
      <c r="AY84"/>
      <c r="AZ84"/>
      <c r="BA84">
        <v>7.1965318524033197</v>
      </c>
      <c r="BB84">
        <v>5.9900124924816804</v>
      </c>
      <c r="BC84"/>
      <c r="BD84"/>
      <c r="BE84">
        <v>87.876723287836796</v>
      </c>
      <c r="BF84">
        <v>85.784170796028704</v>
      </c>
    </row>
    <row r="85" spans="1:58">
      <c r="A85" t="s">
        <v>144</v>
      </c>
      <c r="B85" s="79" t="s">
        <v>34</v>
      </c>
      <c r="C85" t="s">
        <v>139</v>
      </c>
      <c r="D85" s="39">
        <v>39.256213378906196</v>
      </c>
      <c r="E85" s="39">
        <f t="shared" si="2"/>
        <v>45.810546875</v>
      </c>
      <c r="F85" s="39">
        <f t="shared" si="3"/>
        <v>32.710994720458999</v>
      </c>
      <c r="G85">
        <v>11.45263671875</v>
      </c>
      <c r="H85">
        <v>8.1777486801147496</v>
      </c>
      <c r="I85">
        <v>16612</v>
      </c>
      <c r="J85">
        <v>138</v>
      </c>
      <c r="K85">
        <v>16474</v>
      </c>
      <c r="L85">
        <v>10</v>
      </c>
      <c r="M85">
        <v>879</v>
      </c>
      <c r="N85">
        <v>128</v>
      </c>
      <c r="O85">
        <v>15595</v>
      </c>
      <c r="P85">
        <v>0.19727861434732699</v>
      </c>
      <c r="Q85"/>
      <c r="R85"/>
      <c r="S85"/>
      <c r="T85"/>
      <c r="U85"/>
      <c r="V85"/>
      <c r="W85"/>
      <c r="X85">
        <v>4695.16162109375</v>
      </c>
      <c r="Y85"/>
      <c r="Z85"/>
      <c r="AA85"/>
      <c r="AB85"/>
      <c r="AC85"/>
      <c r="AD85"/>
      <c r="AE85"/>
      <c r="AF85"/>
      <c r="AG85"/>
      <c r="AH85"/>
      <c r="AI85"/>
      <c r="AJ85"/>
      <c r="AK85"/>
      <c r="AL85">
        <v>5981.1508329087401</v>
      </c>
      <c r="AM85">
        <v>2731.7605942863602</v>
      </c>
      <c r="AN85">
        <v>2758.7540841087598</v>
      </c>
      <c r="AO85" t="s">
        <v>101</v>
      </c>
      <c r="AP85"/>
      <c r="AQ85"/>
      <c r="AR85"/>
      <c r="AS85">
        <v>10.6497802734375</v>
      </c>
      <c r="AT85">
        <v>8.9789199829101598</v>
      </c>
      <c r="AU85"/>
      <c r="AV85"/>
      <c r="AW85"/>
      <c r="AX85"/>
      <c r="AY85"/>
      <c r="AZ85"/>
      <c r="BA85"/>
      <c r="BB85"/>
      <c r="BC85"/>
      <c r="BD85"/>
      <c r="BE85"/>
      <c r="BF85"/>
    </row>
    <row r="86" spans="1:58">
      <c r="A86" t="s">
        <v>145</v>
      </c>
      <c r="B86" s="79">
        <v>1132</v>
      </c>
      <c r="C86" t="s">
        <v>24</v>
      </c>
      <c r="D86" s="39">
        <v>201.38317871093801</v>
      </c>
      <c r="E86" s="39">
        <f t="shared" si="2"/>
        <v>226.87962341308599</v>
      </c>
      <c r="F86" s="39">
        <f t="shared" si="3"/>
        <v>176.02410888671881</v>
      </c>
      <c r="G86">
        <v>56.719905853271499</v>
      </c>
      <c r="H86">
        <v>44.006027221679702</v>
      </c>
      <c r="I86">
        <v>5753</v>
      </c>
      <c r="J86">
        <v>241</v>
      </c>
      <c r="K86">
        <v>5512</v>
      </c>
      <c r="L86">
        <v>0</v>
      </c>
      <c r="M86">
        <v>241</v>
      </c>
      <c r="N86">
        <v>12</v>
      </c>
      <c r="O86">
        <v>5500</v>
      </c>
      <c r="P86">
        <v>0</v>
      </c>
      <c r="Q86"/>
      <c r="R86"/>
      <c r="S86"/>
      <c r="T86"/>
      <c r="U86"/>
      <c r="V86"/>
      <c r="W86"/>
      <c r="X86">
        <v>8335.3896484375</v>
      </c>
      <c r="Y86"/>
      <c r="Z86"/>
      <c r="AA86" t="s">
        <v>139</v>
      </c>
      <c r="AB86">
        <v>20.494718352577099</v>
      </c>
      <c r="AC86"/>
      <c r="AD86"/>
      <c r="AE86">
        <v>32.572925572858402</v>
      </c>
      <c r="AF86">
        <v>8.4165111322958808</v>
      </c>
      <c r="AG86">
        <v>95.347694333105295</v>
      </c>
      <c r="AH86"/>
      <c r="AI86"/>
      <c r="AJ86">
        <v>97.961895225395907</v>
      </c>
      <c r="AK86">
        <v>92.733493440814698</v>
      </c>
      <c r="AL86">
        <v>10369.717984148099</v>
      </c>
      <c r="AM86">
        <v>5521.9842809558104</v>
      </c>
      <c r="AN86">
        <v>5725.06160104435</v>
      </c>
      <c r="AO86" t="s">
        <v>101</v>
      </c>
      <c r="AP86"/>
      <c r="AQ86"/>
      <c r="AR86"/>
      <c r="AS86">
        <v>53.593578338622997</v>
      </c>
      <c r="AT86">
        <v>47.106948852539098</v>
      </c>
      <c r="AU86"/>
      <c r="AV86"/>
      <c r="AW86"/>
      <c r="AX86"/>
      <c r="AY86"/>
      <c r="AZ86"/>
      <c r="BA86">
        <v>26.5844589837962</v>
      </c>
      <c r="BB86">
        <v>14.404977721358</v>
      </c>
      <c r="BC86"/>
      <c r="BD86"/>
      <c r="BE86">
        <v>96.665754629770802</v>
      </c>
      <c r="BF86">
        <v>94.029634036439802</v>
      </c>
    </row>
    <row r="87" spans="1:58">
      <c r="A87" t="s">
        <v>145</v>
      </c>
      <c r="B87" s="79">
        <v>1132</v>
      </c>
      <c r="C87" t="s">
        <v>139</v>
      </c>
      <c r="D87" s="39">
        <v>9.82610168457032</v>
      </c>
      <c r="E87" s="39">
        <f t="shared" si="2"/>
        <v>16.546680450439439</v>
      </c>
      <c r="F87" s="39">
        <f t="shared" si="3"/>
        <v>5.2339396476745597</v>
      </c>
      <c r="G87">
        <v>4.1366701126098597</v>
      </c>
      <c r="H87">
        <v>1.3084849119186399</v>
      </c>
      <c r="I87">
        <v>5753</v>
      </c>
      <c r="J87">
        <v>12</v>
      </c>
      <c r="K87">
        <v>5741</v>
      </c>
      <c r="L87">
        <v>0</v>
      </c>
      <c r="M87">
        <v>241</v>
      </c>
      <c r="N87">
        <v>12</v>
      </c>
      <c r="O87">
        <v>5500</v>
      </c>
      <c r="P87">
        <v>0</v>
      </c>
      <c r="Q87"/>
      <c r="R87"/>
      <c r="S87"/>
      <c r="T87"/>
      <c r="U87"/>
      <c r="V87"/>
      <c r="W87"/>
      <c r="X87">
        <v>4695.16162109375</v>
      </c>
      <c r="Y87"/>
      <c r="Z87"/>
      <c r="AA87"/>
      <c r="AB87"/>
      <c r="AC87"/>
      <c r="AD87"/>
      <c r="AE87"/>
      <c r="AF87"/>
      <c r="AG87"/>
      <c r="AH87"/>
      <c r="AI87"/>
      <c r="AJ87"/>
      <c r="AK87"/>
      <c r="AL87">
        <v>5915.8358561197902</v>
      </c>
      <c r="AM87">
        <v>2559.5502516124102</v>
      </c>
      <c r="AN87">
        <v>2566.5510211681399</v>
      </c>
      <c r="AO87" t="s">
        <v>101</v>
      </c>
      <c r="AP87"/>
      <c r="AQ87"/>
      <c r="AR87"/>
      <c r="AS87">
        <v>3.2377514839172399</v>
      </c>
      <c r="AT87">
        <v>1.8126245737075799</v>
      </c>
      <c r="AU87"/>
      <c r="AV87"/>
      <c r="AW87"/>
      <c r="AX87"/>
      <c r="AY87"/>
      <c r="AZ87"/>
      <c r="BA87"/>
      <c r="BB87"/>
      <c r="BC87"/>
      <c r="BD87"/>
      <c r="BE87"/>
      <c r="BF87"/>
    </row>
    <row r="88" spans="1:58">
      <c r="A88" t="s">
        <v>146</v>
      </c>
      <c r="B88" s="79">
        <v>1141</v>
      </c>
      <c r="C88" t="s">
        <v>24</v>
      </c>
      <c r="D88" s="39">
        <v>207.410498046876</v>
      </c>
      <c r="E88" s="39">
        <f t="shared" si="2"/>
        <v>222.3999176025392</v>
      </c>
      <c r="F88" s="39">
        <f t="shared" si="3"/>
        <v>192.46864318847639</v>
      </c>
      <c r="G88">
        <v>55.599979400634801</v>
      </c>
      <c r="H88">
        <v>48.117160797119098</v>
      </c>
      <c r="I88">
        <v>17116</v>
      </c>
      <c r="J88">
        <v>738</v>
      </c>
      <c r="K88">
        <v>16378</v>
      </c>
      <c r="L88">
        <v>1</v>
      </c>
      <c r="M88">
        <v>737</v>
      </c>
      <c r="N88">
        <v>41</v>
      </c>
      <c r="O88">
        <v>16337</v>
      </c>
      <c r="P88">
        <v>0</v>
      </c>
      <c r="Q88"/>
      <c r="R88"/>
      <c r="S88"/>
      <c r="T88"/>
      <c r="U88"/>
      <c r="V88"/>
      <c r="W88"/>
      <c r="X88">
        <v>8335.3896484375</v>
      </c>
      <c r="Y88"/>
      <c r="Z88"/>
      <c r="AA88" t="s">
        <v>139</v>
      </c>
      <c r="AB88">
        <v>17.939456488547599</v>
      </c>
      <c r="AC88"/>
      <c r="AD88"/>
      <c r="AE88">
        <v>23.548365968789899</v>
      </c>
      <c r="AF88">
        <v>12.330547008305301</v>
      </c>
      <c r="AG88">
        <v>94.720017437645694</v>
      </c>
      <c r="AH88"/>
      <c r="AI88"/>
      <c r="AJ88">
        <v>96.283681329870404</v>
      </c>
      <c r="AK88">
        <v>93.156353545420899</v>
      </c>
      <c r="AL88">
        <v>10958.7320182821</v>
      </c>
      <c r="AM88">
        <v>5813.8558754920396</v>
      </c>
      <c r="AN88">
        <v>6035.6903340909603</v>
      </c>
      <c r="AO88" t="s">
        <v>101</v>
      </c>
      <c r="AP88"/>
      <c r="AQ88"/>
      <c r="AR88"/>
      <c r="AS88">
        <v>53.763046264648402</v>
      </c>
      <c r="AT88">
        <v>49.945289611816399</v>
      </c>
      <c r="AU88"/>
      <c r="AV88"/>
      <c r="AW88"/>
      <c r="AX88"/>
      <c r="AY88"/>
      <c r="AZ88"/>
      <c r="BA88">
        <v>20.780831358701299</v>
      </c>
      <c r="BB88">
        <v>15.0980816183939</v>
      </c>
      <c r="BC88"/>
      <c r="BD88"/>
      <c r="BE88">
        <v>95.512142057303805</v>
      </c>
      <c r="BF88">
        <v>93.927892817987498</v>
      </c>
    </row>
    <row r="89" spans="1:58">
      <c r="A89" t="s">
        <v>146</v>
      </c>
      <c r="B89" s="79">
        <v>1141</v>
      </c>
      <c r="C89" t="s">
        <v>139</v>
      </c>
      <c r="D89" s="39">
        <v>11.561692810058599</v>
      </c>
      <c r="E89" s="39">
        <f t="shared" si="2"/>
        <v>15.434326171875</v>
      </c>
      <c r="F89" s="39">
        <f t="shared" si="3"/>
        <v>8.3997774124145597</v>
      </c>
      <c r="G89">
        <v>3.85858154296875</v>
      </c>
      <c r="H89">
        <v>2.0999443531036399</v>
      </c>
      <c r="I89">
        <v>17116</v>
      </c>
      <c r="J89">
        <v>42</v>
      </c>
      <c r="K89">
        <v>17074</v>
      </c>
      <c r="L89">
        <v>1</v>
      </c>
      <c r="M89">
        <v>737</v>
      </c>
      <c r="N89">
        <v>41</v>
      </c>
      <c r="O89">
        <v>16337</v>
      </c>
      <c r="P89">
        <v>0</v>
      </c>
      <c r="Q89"/>
      <c r="R89"/>
      <c r="S89"/>
      <c r="T89"/>
      <c r="U89"/>
      <c r="V89"/>
      <c r="W89"/>
      <c r="X89">
        <v>4695.16162109375</v>
      </c>
      <c r="Y89"/>
      <c r="Z89"/>
      <c r="AA89"/>
      <c r="AB89"/>
      <c r="AC89"/>
      <c r="AD89"/>
      <c r="AE89"/>
      <c r="AF89"/>
      <c r="AG89"/>
      <c r="AH89"/>
      <c r="AI89"/>
      <c r="AJ89"/>
      <c r="AK89"/>
      <c r="AL89">
        <v>5878.0984235491096</v>
      </c>
      <c r="AM89">
        <v>2688.3235905533202</v>
      </c>
      <c r="AN89">
        <v>2696.15080152468</v>
      </c>
      <c r="AO89" t="s">
        <v>101</v>
      </c>
      <c r="AP89"/>
      <c r="AQ89"/>
      <c r="AR89"/>
      <c r="AS89">
        <v>3.3585827350616499</v>
      </c>
      <c r="AT89">
        <v>2.4680476188659699</v>
      </c>
      <c r="AU89"/>
      <c r="AV89"/>
      <c r="AW89"/>
      <c r="AX89"/>
      <c r="AY89"/>
      <c r="AZ89"/>
      <c r="BA89"/>
      <c r="BB89"/>
      <c r="BC89"/>
      <c r="BD89"/>
      <c r="BE89"/>
      <c r="BF89"/>
    </row>
    <row r="90" spans="1:58">
      <c r="A90" t="s">
        <v>147</v>
      </c>
      <c r="B90" s="79">
        <v>1063</v>
      </c>
      <c r="C90" t="s">
        <v>24</v>
      </c>
      <c r="D90" s="39">
        <v>447.948095703126</v>
      </c>
      <c r="E90" s="39">
        <f t="shared" si="2"/>
        <v>470.14572143554801</v>
      </c>
      <c r="F90" s="39">
        <f t="shared" si="3"/>
        <v>425.85464477539199</v>
      </c>
      <c r="G90">
        <v>117.536430358887</v>
      </c>
      <c r="H90">
        <v>106.463661193848</v>
      </c>
      <c r="I90">
        <v>17324</v>
      </c>
      <c r="J90">
        <v>1573</v>
      </c>
      <c r="K90">
        <v>15751</v>
      </c>
      <c r="L90">
        <v>9</v>
      </c>
      <c r="M90">
        <v>1564</v>
      </c>
      <c r="N90">
        <v>87</v>
      </c>
      <c r="O90">
        <v>15664</v>
      </c>
      <c r="P90">
        <v>2.1278385506721901E-2</v>
      </c>
      <c r="Q90"/>
      <c r="R90"/>
      <c r="S90"/>
      <c r="T90"/>
      <c r="U90"/>
      <c r="V90"/>
      <c r="W90"/>
      <c r="X90">
        <v>8335.3896484375</v>
      </c>
      <c r="Y90"/>
      <c r="Z90"/>
      <c r="AA90" t="s">
        <v>139</v>
      </c>
      <c r="AB90">
        <v>17.130003789181501</v>
      </c>
      <c r="AC90"/>
      <c r="AD90"/>
      <c r="AE90">
        <v>20.676013519761302</v>
      </c>
      <c r="AF90">
        <v>13.5839940586017</v>
      </c>
      <c r="AG90">
        <v>94.484281351354596</v>
      </c>
      <c r="AH90"/>
      <c r="AI90"/>
      <c r="AJ90">
        <v>95.563089289106301</v>
      </c>
      <c r="AK90">
        <v>93.405473413602905</v>
      </c>
      <c r="AL90">
        <v>11106.488848065999</v>
      </c>
      <c r="AM90">
        <v>5927.2816973612298</v>
      </c>
      <c r="AN90">
        <v>6397.5479665864896</v>
      </c>
      <c r="AO90" t="s">
        <v>101</v>
      </c>
      <c r="AP90"/>
      <c r="AQ90"/>
      <c r="AR90"/>
      <c r="AS90">
        <v>114.81508636474599</v>
      </c>
      <c r="AT90">
        <v>109.165740966797</v>
      </c>
      <c r="AU90"/>
      <c r="AV90"/>
      <c r="AW90"/>
      <c r="AX90"/>
      <c r="AY90"/>
      <c r="AZ90"/>
      <c r="BA90">
        <v>18.928308462287202</v>
      </c>
      <c r="BB90">
        <v>15.331699116075701</v>
      </c>
      <c r="BC90"/>
      <c r="BD90"/>
      <c r="BE90">
        <v>95.031382319271401</v>
      </c>
      <c r="BF90">
        <v>93.937180383437806</v>
      </c>
    </row>
    <row r="91" spans="1:58">
      <c r="A91" t="s">
        <v>147</v>
      </c>
      <c r="B91" s="79">
        <v>1063</v>
      </c>
      <c r="C91" t="s">
        <v>139</v>
      </c>
      <c r="D91" s="39">
        <v>26.149911499023396</v>
      </c>
      <c r="E91" s="39">
        <f t="shared" si="2"/>
        <v>31.759721755981442</v>
      </c>
      <c r="F91" s="39">
        <f t="shared" si="3"/>
        <v>21.246637344360359</v>
      </c>
      <c r="G91">
        <v>7.9399304389953604</v>
      </c>
      <c r="H91">
        <v>5.3116593360900897</v>
      </c>
      <c r="I91">
        <v>17324</v>
      </c>
      <c r="J91">
        <v>96</v>
      </c>
      <c r="K91">
        <v>17228</v>
      </c>
      <c r="L91">
        <v>9</v>
      </c>
      <c r="M91">
        <v>1564</v>
      </c>
      <c r="N91">
        <v>87</v>
      </c>
      <c r="O91">
        <v>15664</v>
      </c>
      <c r="P91">
        <v>2.1278385506721901E-2</v>
      </c>
      <c r="Q91"/>
      <c r="R91"/>
      <c r="S91"/>
      <c r="T91"/>
      <c r="U91"/>
      <c r="V91"/>
      <c r="W91"/>
      <c r="X91">
        <v>4695.16162109375</v>
      </c>
      <c r="Y91"/>
      <c r="Z91"/>
      <c r="AA91"/>
      <c r="AB91"/>
      <c r="AC91"/>
      <c r="AD91"/>
      <c r="AE91"/>
      <c r="AF91"/>
      <c r="AG91"/>
      <c r="AH91"/>
      <c r="AI91"/>
      <c r="AJ91"/>
      <c r="AK91"/>
      <c r="AL91">
        <v>5828.8910217285202</v>
      </c>
      <c r="AM91">
        <v>2753.73530163753</v>
      </c>
      <c r="AN91">
        <v>2770.77610913745</v>
      </c>
      <c r="AO91" t="s">
        <v>101</v>
      </c>
      <c r="AP91"/>
      <c r="AQ91"/>
      <c r="AR91"/>
      <c r="AS91">
        <v>7.2264347076415998</v>
      </c>
      <c r="AT91">
        <v>5.8940362930297896</v>
      </c>
      <c r="AU91"/>
      <c r="AV91"/>
      <c r="AW91"/>
      <c r="AX91"/>
      <c r="AY91"/>
      <c r="AZ91"/>
      <c r="BA91"/>
      <c r="BB91"/>
      <c r="BC91"/>
      <c r="BD91"/>
      <c r="BE91"/>
      <c r="BF91"/>
    </row>
    <row r="92" spans="1:58">
      <c r="A92" t="s">
        <v>148</v>
      </c>
      <c r="B92" s="79" t="s">
        <v>35</v>
      </c>
      <c r="C92" t="s">
        <v>24</v>
      </c>
      <c r="D92" s="39">
        <v>388.90668945312598</v>
      </c>
      <c r="E92" s="39">
        <f t="shared" si="2"/>
        <v>411.24118041992</v>
      </c>
      <c r="F92" s="39">
        <f t="shared" si="3"/>
        <v>366.67764282226563</v>
      </c>
      <c r="G92">
        <v>102.81029510498</v>
      </c>
      <c r="H92">
        <v>91.669410705566406</v>
      </c>
      <c r="I92">
        <v>14763</v>
      </c>
      <c r="J92">
        <v>1171</v>
      </c>
      <c r="K92">
        <v>13592</v>
      </c>
      <c r="L92">
        <v>12</v>
      </c>
      <c r="M92">
        <v>1159</v>
      </c>
      <c r="N92">
        <v>123</v>
      </c>
      <c r="O92">
        <v>13469</v>
      </c>
      <c r="P92">
        <v>0.112840597886242</v>
      </c>
      <c r="Q92"/>
      <c r="R92"/>
      <c r="S92"/>
      <c r="T92"/>
      <c r="U92"/>
      <c r="V92"/>
      <c r="W92"/>
      <c r="X92">
        <v>8335.3896484375</v>
      </c>
      <c r="Y92"/>
      <c r="Z92"/>
      <c r="AA92" t="s">
        <v>139</v>
      </c>
      <c r="AB92">
        <v>8.9960506325897107</v>
      </c>
      <c r="AC92"/>
      <c r="AD92"/>
      <c r="AE92">
        <v>10.598738726394201</v>
      </c>
      <c r="AF92">
        <v>7.3933625387852198</v>
      </c>
      <c r="AG92">
        <v>89.996049072223201</v>
      </c>
      <c r="AH92"/>
      <c r="AI92"/>
      <c r="AJ92">
        <v>91.600003837185994</v>
      </c>
      <c r="AK92">
        <v>88.392094307260294</v>
      </c>
      <c r="AL92">
        <v>11182.0114360389</v>
      </c>
      <c r="AM92">
        <v>5997.1611741971401</v>
      </c>
      <c r="AN92">
        <v>6408.4230895677802</v>
      </c>
      <c r="AO92" t="s">
        <v>101</v>
      </c>
      <c r="AP92"/>
      <c r="AQ92"/>
      <c r="AR92"/>
      <c r="AS92">
        <v>100.072151184082</v>
      </c>
      <c r="AT92">
        <v>94.388046264648395</v>
      </c>
      <c r="AU92"/>
      <c r="AV92"/>
      <c r="AW92"/>
      <c r="AX92"/>
      <c r="AY92"/>
      <c r="AZ92"/>
      <c r="BA92">
        <v>9.8137484528119803</v>
      </c>
      <c r="BB92">
        <v>8.1783528123674394</v>
      </c>
      <c r="BC92"/>
      <c r="BD92"/>
      <c r="BE92">
        <v>90.814393153092894</v>
      </c>
      <c r="BF92">
        <v>89.177704991353494</v>
      </c>
    </row>
    <row r="93" spans="1:58">
      <c r="A93" t="s">
        <v>148</v>
      </c>
      <c r="B93" s="79" t="s">
        <v>35</v>
      </c>
      <c r="C93" t="s">
        <v>139</v>
      </c>
      <c r="D93" s="39">
        <v>43.230822753906196</v>
      </c>
      <c r="E93" s="39">
        <f t="shared" si="2"/>
        <v>50.529109954833999</v>
      </c>
      <c r="F93" s="39">
        <f t="shared" si="3"/>
        <v>35.943836212158203</v>
      </c>
      <c r="G93">
        <v>12.6322774887085</v>
      </c>
      <c r="H93">
        <v>8.9859590530395508</v>
      </c>
      <c r="I93">
        <v>14763</v>
      </c>
      <c r="J93">
        <v>135</v>
      </c>
      <c r="K93">
        <v>14628</v>
      </c>
      <c r="L93">
        <v>12</v>
      </c>
      <c r="M93">
        <v>1159</v>
      </c>
      <c r="N93">
        <v>123</v>
      </c>
      <c r="O93">
        <v>13469</v>
      </c>
      <c r="P93">
        <v>0.112840597886242</v>
      </c>
      <c r="Q93"/>
      <c r="R93"/>
      <c r="S93"/>
      <c r="T93"/>
      <c r="U93"/>
      <c r="V93"/>
      <c r="W93"/>
      <c r="X93">
        <v>4695.16162109375</v>
      </c>
      <c r="Y93"/>
      <c r="Z93"/>
      <c r="AA93"/>
      <c r="AB93"/>
      <c r="AC93"/>
      <c r="AD93"/>
      <c r="AE93"/>
      <c r="AF93"/>
      <c r="AG93"/>
      <c r="AH93"/>
      <c r="AI93"/>
      <c r="AJ93"/>
      <c r="AK93"/>
      <c r="AL93">
        <v>5921.9571831597204</v>
      </c>
      <c r="AM93">
        <v>2787.58434851638</v>
      </c>
      <c r="AN93">
        <v>2816.24656708152</v>
      </c>
      <c r="AO93" t="s">
        <v>101</v>
      </c>
      <c r="AP93"/>
      <c r="AQ93"/>
      <c r="AR93"/>
      <c r="AS93">
        <v>11.738257408142101</v>
      </c>
      <c r="AT93">
        <v>9.8778905868530291</v>
      </c>
      <c r="AU93"/>
      <c r="AV93"/>
      <c r="AW93"/>
      <c r="AX93"/>
      <c r="AY93"/>
      <c r="AZ93"/>
      <c r="BA93"/>
      <c r="BB93"/>
      <c r="BC93"/>
      <c r="BD93"/>
      <c r="BE93"/>
      <c r="BF93"/>
    </row>
    <row r="94" spans="1:58">
      <c r="A94" t="s">
        <v>149</v>
      </c>
      <c r="B94" s="79" t="s">
        <v>36</v>
      </c>
      <c r="C94" t="s">
        <v>24</v>
      </c>
      <c r="D94" s="39">
        <v>267.21430664062598</v>
      </c>
      <c r="E94" s="39">
        <f t="shared" si="2"/>
        <v>284.15063476562523</v>
      </c>
      <c r="F94" s="39">
        <f t="shared" si="3"/>
        <v>250.33868408203119</v>
      </c>
      <c r="G94">
        <v>71.037658691406307</v>
      </c>
      <c r="H94">
        <v>62.584671020507798</v>
      </c>
      <c r="I94">
        <v>17391</v>
      </c>
      <c r="J94">
        <v>960</v>
      </c>
      <c r="K94">
        <v>16431</v>
      </c>
      <c r="L94">
        <v>1</v>
      </c>
      <c r="M94">
        <v>959</v>
      </c>
      <c r="N94">
        <v>45</v>
      </c>
      <c r="O94">
        <v>16386</v>
      </c>
      <c r="P94">
        <v>0</v>
      </c>
      <c r="Q94"/>
      <c r="R94"/>
      <c r="S94"/>
      <c r="T94"/>
      <c r="U94"/>
      <c r="V94"/>
      <c r="W94"/>
      <c r="X94">
        <v>8335.3896484375</v>
      </c>
      <c r="Y94"/>
      <c r="Z94"/>
      <c r="AA94" t="s">
        <v>139</v>
      </c>
      <c r="AB94">
        <v>21.439288244497199</v>
      </c>
      <c r="AC94"/>
      <c r="AD94"/>
      <c r="AE94">
        <v>27.8157570268923</v>
      </c>
      <c r="AF94">
        <v>15.062819462102</v>
      </c>
      <c r="AG94">
        <v>95.543530663254302</v>
      </c>
      <c r="AH94"/>
      <c r="AI94"/>
      <c r="AJ94">
        <v>96.809904948206494</v>
      </c>
      <c r="AK94">
        <v>94.277156378302095</v>
      </c>
      <c r="AL94">
        <v>11158.4992828369</v>
      </c>
      <c r="AM94">
        <v>5856.8219772505099</v>
      </c>
      <c r="AN94">
        <v>6149.4796860287997</v>
      </c>
      <c r="AO94" t="s">
        <v>101</v>
      </c>
      <c r="AP94"/>
      <c r="AQ94"/>
      <c r="AR94"/>
      <c r="AS94">
        <v>68.9619140625</v>
      </c>
      <c r="AT94">
        <v>64.649177551269503</v>
      </c>
      <c r="AU94"/>
      <c r="AV94"/>
      <c r="AW94"/>
      <c r="AX94"/>
      <c r="AY94"/>
      <c r="AZ94"/>
      <c r="BA94">
        <v>24.6700898144456</v>
      </c>
      <c r="BB94">
        <v>18.208486674548801</v>
      </c>
      <c r="BC94"/>
      <c r="BD94"/>
      <c r="BE94">
        <v>96.185171698063698</v>
      </c>
      <c r="BF94">
        <v>94.901889628444906</v>
      </c>
    </row>
    <row r="95" spans="1:58">
      <c r="A95" t="s">
        <v>149</v>
      </c>
      <c r="B95" s="79" t="s">
        <v>36</v>
      </c>
      <c r="C95" t="s">
        <v>139</v>
      </c>
      <c r="D95" s="39">
        <v>12.46376724243164</v>
      </c>
      <c r="E95" s="39">
        <f t="shared" si="2"/>
        <v>16.4358024597168</v>
      </c>
      <c r="F95" s="39">
        <f t="shared" si="3"/>
        <v>9.1915435791015607</v>
      </c>
      <c r="G95">
        <v>4.1089506149292001</v>
      </c>
      <c r="H95">
        <v>2.2978858947753902</v>
      </c>
      <c r="I95">
        <v>17391</v>
      </c>
      <c r="J95">
        <v>46</v>
      </c>
      <c r="K95">
        <v>17345</v>
      </c>
      <c r="L95">
        <v>1</v>
      </c>
      <c r="M95">
        <v>959</v>
      </c>
      <c r="N95">
        <v>45</v>
      </c>
      <c r="O95">
        <v>16386</v>
      </c>
      <c r="P95">
        <v>0</v>
      </c>
      <c r="Q95"/>
      <c r="R95"/>
      <c r="S95"/>
      <c r="T95"/>
      <c r="U95"/>
      <c r="V95"/>
      <c r="W95"/>
      <c r="X95">
        <v>4695.16162109375</v>
      </c>
      <c r="Y95"/>
      <c r="Z95"/>
      <c r="AA95"/>
      <c r="AB95"/>
      <c r="AC95"/>
      <c r="AD95"/>
      <c r="AE95"/>
      <c r="AF95"/>
      <c r="AG95"/>
      <c r="AH95"/>
      <c r="AI95"/>
      <c r="AJ95"/>
      <c r="AK95"/>
      <c r="AL95">
        <v>5956.65138841712</v>
      </c>
      <c r="AM95">
        <v>2707.2775209331799</v>
      </c>
      <c r="AN95">
        <v>2715.8722652206998</v>
      </c>
      <c r="AO95" t="s">
        <v>101</v>
      </c>
      <c r="AP95"/>
      <c r="AQ95"/>
      <c r="AR95"/>
      <c r="AS95">
        <v>3.5971417427063002</v>
      </c>
      <c r="AT95">
        <v>2.6798231601715101</v>
      </c>
      <c r="AU95"/>
      <c r="AV95"/>
      <c r="AW95"/>
      <c r="AX95"/>
      <c r="AY95"/>
      <c r="AZ95"/>
      <c r="BA95"/>
      <c r="BB95"/>
      <c r="BC95"/>
      <c r="BD95"/>
      <c r="BE95"/>
      <c r="BF95"/>
    </row>
    <row r="96" spans="1:58">
      <c r="A96" t="s">
        <v>150</v>
      </c>
      <c r="B96" s="79" t="s">
        <v>37</v>
      </c>
      <c r="C96" t="s">
        <v>24</v>
      </c>
      <c r="D96" s="39">
        <v>226.98801269531199</v>
      </c>
      <c r="E96" s="39">
        <f t="shared" si="2"/>
        <v>242.6090545654296</v>
      </c>
      <c r="F96" s="39">
        <f t="shared" si="3"/>
        <v>211.41868591308599</v>
      </c>
      <c r="G96">
        <v>60.652263641357401</v>
      </c>
      <c r="H96">
        <v>52.854671478271499</v>
      </c>
      <c r="I96">
        <v>17286</v>
      </c>
      <c r="J96">
        <v>814</v>
      </c>
      <c r="K96">
        <v>16472</v>
      </c>
      <c r="L96">
        <v>1</v>
      </c>
      <c r="M96">
        <v>813</v>
      </c>
      <c r="N96">
        <v>51</v>
      </c>
      <c r="O96">
        <v>16421</v>
      </c>
      <c r="P96">
        <v>0</v>
      </c>
      <c r="Q96"/>
      <c r="R96"/>
      <c r="S96"/>
      <c r="T96"/>
      <c r="U96"/>
      <c r="V96"/>
      <c r="W96"/>
      <c r="X96">
        <v>8335.3896484375</v>
      </c>
      <c r="Y96"/>
      <c r="Z96"/>
      <c r="AA96" t="s">
        <v>139</v>
      </c>
      <c r="AB96">
        <v>16.0102825626198</v>
      </c>
      <c r="AC96"/>
      <c r="AD96"/>
      <c r="AE96">
        <v>20.5210980154814</v>
      </c>
      <c r="AF96">
        <v>11.499467109758299</v>
      </c>
      <c r="AG96">
        <v>94.121202888201907</v>
      </c>
      <c r="AH96"/>
      <c r="AI96"/>
      <c r="AJ96">
        <v>95.680152233018205</v>
      </c>
      <c r="AK96">
        <v>92.562253543385495</v>
      </c>
      <c r="AL96">
        <v>11108.4729561771</v>
      </c>
      <c r="AM96">
        <v>5810.0138126501097</v>
      </c>
      <c r="AN96">
        <v>6059.51894644803</v>
      </c>
      <c r="AO96" t="s">
        <v>101</v>
      </c>
      <c r="AP96"/>
      <c r="AQ96"/>
      <c r="AR96"/>
      <c r="AS96">
        <v>58.737865447997997</v>
      </c>
      <c r="AT96">
        <v>54.759510040283203</v>
      </c>
      <c r="AU96"/>
      <c r="AV96"/>
      <c r="AW96"/>
      <c r="AX96"/>
      <c r="AY96"/>
      <c r="AZ96"/>
      <c r="BA96">
        <v>18.296423119087901</v>
      </c>
      <c r="BB96">
        <v>13.7241420061517</v>
      </c>
      <c r="BC96"/>
      <c r="BD96"/>
      <c r="BE96">
        <v>94.911298905187707</v>
      </c>
      <c r="BF96">
        <v>93.331106871215994</v>
      </c>
    </row>
    <row r="97" spans="1:58">
      <c r="A97" t="s">
        <v>150</v>
      </c>
      <c r="B97" s="79" t="s">
        <v>37</v>
      </c>
      <c r="C97" t="s">
        <v>139</v>
      </c>
      <c r="D97" s="39">
        <v>14.17763977050782</v>
      </c>
      <c r="E97" s="39">
        <f t="shared" si="2"/>
        <v>18.403745651245121</v>
      </c>
      <c r="F97" s="39">
        <f t="shared" si="3"/>
        <v>10.65596294403076</v>
      </c>
      <c r="G97">
        <v>4.6009364128112802</v>
      </c>
      <c r="H97">
        <v>2.66399073600769</v>
      </c>
      <c r="I97">
        <v>17286</v>
      </c>
      <c r="J97">
        <v>52</v>
      </c>
      <c r="K97">
        <v>17234</v>
      </c>
      <c r="L97">
        <v>1</v>
      </c>
      <c r="M97">
        <v>813</v>
      </c>
      <c r="N97">
        <v>51</v>
      </c>
      <c r="O97">
        <v>16421</v>
      </c>
      <c r="P97">
        <v>0</v>
      </c>
      <c r="Q97"/>
      <c r="R97"/>
      <c r="S97"/>
      <c r="T97"/>
      <c r="U97"/>
      <c r="V97"/>
      <c r="W97"/>
      <c r="X97">
        <v>4695.16162109375</v>
      </c>
      <c r="Y97"/>
      <c r="Z97"/>
      <c r="AA97"/>
      <c r="AB97"/>
      <c r="AC97"/>
      <c r="AD97"/>
      <c r="AE97"/>
      <c r="AF97"/>
      <c r="AG97"/>
      <c r="AH97"/>
      <c r="AI97"/>
      <c r="AJ97"/>
      <c r="AK97"/>
      <c r="AL97">
        <v>5899.7210787259601</v>
      </c>
      <c r="AM97">
        <v>2675.04305927214</v>
      </c>
      <c r="AN97">
        <v>2684.7435832228398</v>
      </c>
      <c r="AO97" t="s">
        <v>101</v>
      </c>
      <c r="AP97"/>
      <c r="AQ97"/>
      <c r="AR97"/>
      <c r="AS97">
        <v>4.0577344894409197</v>
      </c>
      <c r="AT97">
        <v>3.0764815807342498</v>
      </c>
      <c r="AU97"/>
      <c r="AV97"/>
      <c r="AW97"/>
      <c r="AX97"/>
      <c r="AY97"/>
      <c r="AZ97"/>
      <c r="BA97"/>
      <c r="BB97"/>
      <c r="BC97"/>
      <c r="BD97"/>
      <c r="BE97"/>
      <c r="BF97"/>
    </row>
    <row r="98" spans="1:58">
      <c r="A98" t="s">
        <v>151</v>
      </c>
      <c r="B98" s="79" t="s">
        <v>38</v>
      </c>
      <c r="C98" t="s">
        <v>24</v>
      </c>
      <c r="D98" s="39">
        <v>260.00451660156199</v>
      </c>
      <c r="E98" s="39">
        <f t="shared" si="2"/>
        <v>277.15856933593761</v>
      </c>
      <c r="F98" s="39">
        <f t="shared" si="3"/>
        <v>242.9127655029296</v>
      </c>
      <c r="G98">
        <v>69.289642333984403</v>
      </c>
      <c r="H98">
        <v>60.728191375732401</v>
      </c>
      <c r="I98">
        <v>16483</v>
      </c>
      <c r="J98">
        <v>886</v>
      </c>
      <c r="K98">
        <v>15597</v>
      </c>
      <c r="L98">
        <v>2</v>
      </c>
      <c r="M98">
        <v>884</v>
      </c>
      <c r="N98">
        <v>35</v>
      </c>
      <c r="O98">
        <v>15562</v>
      </c>
      <c r="P98">
        <v>8.4391241952379498E-4</v>
      </c>
      <c r="Q98"/>
      <c r="R98"/>
      <c r="S98"/>
      <c r="T98"/>
      <c r="U98"/>
      <c r="V98"/>
      <c r="W98"/>
      <c r="X98">
        <v>8335.3896484375</v>
      </c>
      <c r="Y98"/>
      <c r="Z98"/>
      <c r="AA98" t="s">
        <v>139</v>
      </c>
      <c r="AB98">
        <v>24.585919984128498</v>
      </c>
      <c r="AC98"/>
      <c r="AD98"/>
      <c r="AE98">
        <v>32.721427486909903</v>
      </c>
      <c r="AF98">
        <v>16.450412481347101</v>
      </c>
      <c r="AG98">
        <v>96.091600377784602</v>
      </c>
      <c r="AH98"/>
      <c r="AI98"/>
      <c r="AJ98">
        <v>97.334346953640605</v>
      </c>
      <c r="AK98">
        <v>94.848853801928698</v>
      </c>
      <c r="AL98">
        <v>11071.908213044901</v>
      </c>
      <c r="AM98">
        <v>5797.0810837395602</v>
      </c>
      <c r="AN98">
        <v>6080.6154425677396</v>
      </c>
      <c r="AO98" t="s">
        <v>101</v>
      </c>
      <c r="AP98"/>
      <c r="AQ98"/>
      <c r="AR98"/>
      <c r="AS98">
        <v>67.187194824218807</v>
      </c>
      <c r="AT98">
        <v>62.819118499755902</v>
      </c>
      <c r="AU98"/>
      <c r="AV98"/>
      <c r="AW98"/>
      <c r="AX98"/>
      <c r="AY98"/>
      <c r="AZ98"/>
      <c r="BA98">
        <v>28.7059583818432</v>
      </c>
      <c r="BB98">
        <v>20.465881586413801</v>
      </c>
      <c r="BC98"/>
      <c r="BD98"/>
      <c r="BE98">
        <v>96.720960452666802</v>
      </c>
      <c r="BF98">
        <v>95.462240302902501</v>
      </c>
    </row>
    <row r="99" spans="1:58">
      <c r="A99" t="s">
        <v>151</v>
      </c>
      <c r="B99" s="79" t="s">
        <v>38</v>
      </c>
      <c r="C99" t="s">
        <v>139</v>
      </c>
      <c r="D99" s="39">
        <v>10.575341796875</v>
      </c>
      <c r="E99" s="39">
        <f t="shared" si="2"/>
        <v>14.373685836791999</v>
      </c>
      <c r="F99" s="39">
        <f t="shared" si="3"/>
        <v>7.5149102210998402</v>
      </c>
      <c r="G99">
        <v>3.5934214591979998</v>
      </c>
      <c r="H99">
        <v>1.87872755527496</v>
      </c>
      <c r="I99">
        <v>16483</v>
      </c>
      <c r="J99">
        <v>37</v>
      </c>
      <c r="K99">
        <v>16446</v>
      </c>
      <c r="L99">
        <v>2</v>
      </c>
      <c r="M99">
        <v>884</v>
      </c>
      <c r="N99">
        <v>35</v>
      </c>
      <c r="O99">
        <v>15562</v>
      </c>
      <c r="P99">
        <v>8.4391241952379498E-4</v>
      </c>
      <c r="Q99"/>
      <c r="R99"/>
      <c r="S99"/>
      <c r="T99"/>
      <c r="U99"/>
      <c r="V99"/>
      <c r="W99"/>
      <c r="X99">
        <v>4695.16162109375</v>
      </c>
      <c r="Y99"/>
      <c r="Z99"/>
      <c r="AA99"/>
      <c r="AB99"/>
      <c r="AC99"/>
      <c r="AD99"/>
      <c r="AE99"/>
      <c r="AF99"/>
      <c r="AG99"/>
      <c r="AH99"/>
      <c r="AI99"/>
      <c r="AJ99"/>
      <c r="AK99"/>
      <c r="AL99">
        <v>5866.7697292018602</v>
      </c>
      <c r="AM99">
        <v>2680.1433053065998</v>
      </c>
      <c r="AN99">
        <v>2687.2964435510899</v>
      </c>
      <c r="AO99" t="s">
        <v>101</v>
      </c>
      <c r="AP99"/>
      <c r="AQ99"/>
      <c r="AR99"/>
      <c r="AS99">
        <v>3.1016790866851802</v>
      </c>
      <c r="AT99">
        <v>2.2335803508758501</v>
      </c>
      <c r="AU99"/>
      <c r="AV99"/>
      <c r="AW99"/>
      <c r="AX99"/>
      <c r="AY99"/>
      <c r="AZ99"/>
      <c r="BA99"/>
      <c r="BB99"/>
      <c r="BC99"/>
      <c r="BD99"/>
      <c r="BE99"/>
      <c r="BF99"/>
    </row>
    <row r="100" spans="1:58">
      <c r="A100" t="s">
        <v>152</v>
      </c>
      <c r="B100" s="79" t="s">
        <v>39</v>
      </c>
      <c r="C100" t="s">
        <v>24</v>
      </c>
      <c r="D100" s="39">
        <v>314.77216796875001</v>
      </c>
      <c r="E100" s="39">
        <f t="shared" si="2"/>
        <v>334.85641479492199</v>
      </c>
      <c r="F100" s="39">
        <f t="shared" si="3"/>
        <v>294.77325439453119</v>
      </c>
      <c r="G100">
        <v>83.714103698730497</v>
      </c>
      <c r="H100">
        <v>73.693313598632798</v>
      </c>
      <c r="I100">
        <v>14652</v>
      </c>
      <c r="J100">
        <v>948</v>
      </c>
      <c r="K100">
        <v>13704</v>
      </c>
      <c r="L100">
        <v>10</v>
      </c>
      <c r="M100">
        <v>938</v>
      </c>
      <c r="N100">
        <v>117</v>
      </c>
      <c r="O100">
        <v>13587</v>
      </c>
      <c r="P100">
        <v>0.15439340233641599</v>
      </c>
      <c r="Q100"/>
      <c r="R100"/>
      <c r="S100"/>
      <c r="T100"/>
      <c r="U100"/>
      <c r="V100"/>
      <c r="W100"/>
      <c r="X100">
        <v>8335.3896484375</v>
      </c>
      <c r="Y100"/>
      <c r="Z100"/>
      <c r="AA100" t="s">
        <v>139</v>
      </c>
      <c r="AB100">
        <v>7.6835055028153096</v>
      </c>
      <c r="AC100"/>
      <c r="AD100"/>
      <c r="AE100">
        <v>9.1065715012649999</v>
      </c>
      <c r="AF100">
        <v>6.2604395043656202</v>
      </c>
      <c r="AG100">
        <v>88.483913556848805</v>
      </c>
      <c r="AH100"/>
      <c r="AI100"/>
      <c r="AJ100">
        <v>90.371187198483796</v>
      </c>
      <c r="AK100">
        <v>86.5966399152138</v>
      </c>
      <c r="AL100">
        <v>11184.723762608801</v>
      </c>
      <c r="AM100">
        <v>5982.7385422082498</v>
      </c>
      <c r="AN100">
        <v>6319.3125245273704</v>
      </c>
      <c r="AO100" t="s">
        <v>101</v>
      </c>
      <c r="AP100"/>
      <c r="AQ100"/>
      <c r="AR100"/>
      <c r="AS100">
        <v>81.252128601074205</v>
      </c>
      <c r="AT100">
        <v>76.139511108398395</v>
      </c>
      <c r="AU100"/>
      <c r="AV100"/>
      <c r="AW100"/>
      <c r="AX100"/>
      <c r="AY100"/>
      <c r="AZ100"/>
      <c r="BA100">
        <v>8.4095592154575893</v>
      </c>
      <c r="BB100">
        <v>6.9574517901730202</v>
      </c>
      <c r="BC100"/>
      <c r="BD100"/>
      <c r="BE100">
        <v>89.446807783661797</v>
      </c>
      <c r="BF100">
        <v>87.521019330035898</v>
      </c>
    </row>
    <row r="101" spans="1:58">
      <c r="A101" t="s">
        <v>152</v>
      </c>
      <c r="B101" s="79" t="s">
        <v>39</v>
      </c>
      <c r="C101" t="s">
        <v>139</v>
      </c>
      <c r="D101" s="39">
        <v>40.967257690429605</v>
      </c>
      <c r="E101" s="39">
        <f t="shared" si="2"/>
        <v>48.097778320312401</v>
      </c>
      <c r="F101" s="39">
        <f t="shared" si="3"/>
        <v>33.847518920898438</v>
      </c>
      <c r="G101">
        <v>12.0244445800781</v>
      </c>
      <c r="H101">
        <v>8.4618797302246094</v>
      </c>
      <c r="I101">
        <v>14652</v>
      </c>
      <c r="J101">
        <v>127</v>
      </c>
      <c r="K101">
        <v>14525</v>
      </c>
      <c r="L101">
        <v>10</v>
      </c>
      <c r="M101">
        <v>938</v>
      </c>
      <c r="N101">
        <v>117</v>
      </c>
      <c r="O101">
        <v>13587</v>
      </c>
      <c r="P101">
        <v>0.15439340233641599</v>
      </c>
      <c r="Q101"/>
      <c r="R101"/>
      <c r="S101"/>
      <c r="T101"/>
      <c r="U101"/>
      <c r="V101"/>
      <c r="W101"/>
      <c r="X101">
        <v>4695.16162109375</v>
      </c>
      <c r="Y101"/>
      <c r="Z101"/>
      <c r="AA101"/>
      <c r="AB101"/>
      <c r="AC101"/>
      <c r="AD101"/>
      <c r="AE101"/>
      <c r="AF101"/>
      <c r="AG101"/>
      <c r="AH101"/>
      <c r="AI101"/>
      <c r="AJ101"/>
      <c r="AK101"/>
      <c r="AL101">
        <v>6004.9104138471903</v>
      </c>
      <c r="AM101">
        <v>2759.4421587577999</v>
      </c>
      <c r="AN101">
        <v>2787.5730943567801</v>
      </c>
      <c r="AO101" t="s">
        <v>101</v>
      </c>
      <c r="AP101"/>
      <c r="AQ101"/>
      <c r="AR101"/>
      <c r="AS101">
        <v>11.150982856750501</v>
      </c>
      <c r="AT101">
        <v>9.3333473205566406</v>
      </c>
      <c r="AU101"/>
      <c r="AV101"/>
      <c r="AW101"/>
      <c r="AX101"/>
      <c r="AY101"/>
      <c r="AZ101"/>
      <c r="BA101"/>
      <c r="BB101"/>
      <c r="BC101"/>
      <c r="BD101"/>
      <c r="BE101"/>
      <c r="BF101"/>
    </row>
    <row r="102" spans="1:58">
      <c r="A102" t="s">
        <v>153</v>
      </c>
      <c r="B102" s="79" t="s">
        <v>40</v>
      </c>
      <c r="C102" t="s">
        <v>24</v>
      </c>
      <c r="D102" s="39">
        <v>242.11376953125</v>
      </c>
      <c r="E102" s="39">
        <f t="shared" si="2"/>
        <v>259.33801269531239</v>
      </c>
      <c r="F102" s="39">
        <f t="shared" si="3"/>
        <v>224.9523162841796</v>
      </c>
      <c r="G102">
        <v>64.834503173828097</v>
      </c>
      <c r="H102">
        <v>56.238079071044901</v>
      </c>
      <c r="I102">
        <v>15195</v>
      </c>
      <c r="J102">
        <v>762</v>
      </c>
      <c r="K102">
        <v>14433</v>
      </c>
      <c r="L102">
        <v>4</v>
      </c>
      <c r="M102">
        <v>758</v>
      </c>
      <c r="N102">
        <v>49</v>
      </c>
      <c r="O102">
        <v>14384</v>
      </c>
      <c r="P102">
        <v>0.109780030601309</v>
      </c>
      <c r="Q102"/>
      <c r="R102"/>
      <c r="S102"/>
      <c r="T102"/>
      <c r="U102"/>
      <c r="V102"/>
      <c r="W102"/>
      <c r="X102">
        <v>8335.3896484375</v>
      </c>
      <c r="Y102"/>
      <c r="Z102"/>
      <c r="AA102" t="s">
        <v>139</v>
      </c>
      <c r="AB102">
        <v>14.7246424959708</v>
      </c>
      <c r="AC102"/>
      <c r="AD102"/>
      <c r="AE102">
        <v>18.845512925533502</v>
      </c>
      <c r="AF102">
        <v>10.603772066408</v>
      </c>
      <c r="AG102">
        <v>93.640554942624405</v>
      </c>
      <c r="AH102"/>
      <c r="AI102"/>
      <c r="AJ102">
        <v>95.307139673697506</v>
      </c>
      <c r="AK102">
        <v>91.973970211551304</v>
      </c>
      <c r="AL102">
        <v>11141.466850701299</v>
      </c>
      <c r="AM102">
        <v>6043.0316539408404</v>
      </c>
      <c r="AN102">
        <v>6298.7083646964502</v>
      </c>
      <c r="AO102" t="s">
        <v>101</v>
      </c>
      <c r="AP102"/>
      <c r="AQ102"/>
      <c r="AR102"/>
      <c r="AS102">
        <v>62.723445892333999</v>
      </c>
      <c r="AT102">
        <v>58.3375244140625</v>
      </c>
      <c r="AU102"/>
      <c r="AV102"/>
      <c r="AW102"/>
      <c r="AX102"/>
      <c r="AY102"/>
      <c r="AZ102"/>
      <c r="BA102">
        <v>16.813106499740499</v>
      </c>
      <c r="BB102">
        <v>12.6361784922011</v>
      </c>
      <c r="BC102"/>
      <c r="BD102"/>
      <c r="BE102">
        <v>94.485182862762002</v>
      </c>
      <c r="BF102">
        <v>92.795927022486694</v>
      </c>
    </row>
    <row r="103" spans="1:58">
      <c r="A103" t="s">
        <v>153</v>
      </c>
      <c r="B103" s="79" t="s">
        <v>40</v>
      </c>
      <c r="C103" t="s">
        <v>139</v>
      </c>
      <c r="D103" s="39">
        <v>16.442761230468761</v>
      </c>
      <c r="E103" s="39">
        <f t="shared" si="2"/>
        <v>21.295036315917962</v>
      </c>
      <c r="F103" s="39">
        <f t="shared" si="3"/>
        <v>12.39282131195068</v>
      </c>
      <c r="G103">
        <v>5.3237590789794904</v>
      </c>
      <c r="H103">
        <v>3.09820532798767</v>
      </c>
      <c r="I103">
        <v>15195</v>
      </c>
      <c r="J103">
        <v>53</v>
      </c>
      <c r="K103">
        <v>15142</v>
      </c>
      <c r="L103">
        <v>4</v>
      </c>
      <c r="M103">
        <v>758</v>
      </c>
      <c r="N103">
        <v>49</v>
      </c>
      <c r="O103">
        <v>14384</v>
      </c>
      <c r="P103">
        <v>0.109780030601309</v>
      </c>
      <c r="Q103"/>
      <c r="R103"/>
      <c r="S103"/>
      <c r="T103"/>
      <c r="U103"/>
      <c r="V103"/>
      <c r="W103"/>
      <c r="X103">
        <v>4695.16162109375</v>
      </c>
      <c r="Y103"/>
      <c r="Z103"/>
      <c r="AA103"/>
      <c r="AB103"/>
      <c r="AC103"/>
      <c r="AD103"/>
      <c r="AE103"/>
      <c r="AF103"/>
      <c r="AG103"/>
      <c r="AH103"/>
      <c r="AI103"/>
      <c r="AJ103"/>
      <c r="AK103"/>
      <c r="AL103">
        <v>5924.6970445165098</v>
      </c>
      <c r="AM103">
        <v>2794.5484166395399</v>
      </c>
      <c r="AN103">
        <v>2805.4663420938</v>
      </c>
      <c r="AO103" t="s">
        <v>101</v>
      </c>
      <c r="AP103"/>
      <c r="AQ103"/>
      <c r="AR103"/>
      <c r="AS103">
        <v>4.7002387046814</v>
      </c>
      <c r="AT103">
        <v>3.57284712791443</v>
      </c>
      <c r="AU103"/>
      <c r="AV103"/>
      <c r="AW103"/>
      <c r="AX103"/>
      <c r="AY103"/>
      <c r="AZ103"/>
      <c r="BA103"/>
      <c r="BB103"/>
      <c r="BC103"/>
      <c r="BD103"/>
      <c r="BE103"/>
      <c r="BF103"/>
    </row>
    <row r="104" spans="1:58">
      <c r="A104" t="s">
        <v>154</v>
      </c>
      <c r="B104" s="79" t="s">
        <v>41</v>
      </c>
      <c r="C104" t="s">
        <v>24</v>
      </c>
      <c r="D104" s="39">
        <v>0</v>
      </c>
      <c r="E104" s="39">
        <f t="shared" si="2"/>
        <v>0.78735774755478005</v>
      </c>
      <c r="F104" s="39">
        <f t="shared" si="3"/>
        <v>0</v>
      </c>
      <c r="G104">
        <v>0.19683943688869501</v>
      </c>
      <c r="H104">
        <v>0</v>
      </c>
      <c r="I104">
        <v>17908</v>
      </c>
      <c r="J104">
        <v>0</v>
      </c>
      <c r="K104">
        <v>17908</v>
      </c>
      <c r="L104">
        <v>0</v>
      </c>
      <c r="M104">
        <v>0</v>
      </c>
      <c r="N104">
        <v>0</v>
      </c>
      <c r="O104">
        <v>17908</v>
      </c>
      <c r="P104">
        <v>0</v>
      </c>
      <c r="Q104"/>
      <c r="R104"/>
      <c r="S104"/>
      <c r="T104"/>
      <c r="U104"/>
      <c r="V104"/>
      <c r="W104"/>
      <c r="X104">
        <v>8335.3896484375</v>
      </c>
      <c r="Y104"/>
      <c r="Z104"/>
      <c r="AA104" t="s">
        <v>139</v>
      </c>
      <c r="AB104"/>
      <c r="AC104"/>
      <c r="AD104"/>
      <c r="AE104"/>
      <c r="AF104"/>
      <c r="AG104"/>
      <c r="AH104"/>
      <c r="AI104"/>
      <c r="AJ104"/>
      <c r="AK104"/>
      <c r="AL104">
        <v>0</v>
      </c>
      <c r="AM104">
        <v>5601.4859209058504</v>
      </c>
      <c r="AN104">
        <v>5601.4859209058304</v>
      </c>
      <c r="AO104" t="s">
        <v>101</v>
      </c>
      <c r="AP104"/>
      <c r="AQ104"/>
      <c r="AR104"/>
      <c r="AS104">
        <v>8.9940235018730205E-2</v>
      </c>
      <c r="AT104">
        <v>0</v>
      </c>
      <c r="AU104"/>
      <c r="AV104"/>
      <c r="AW104"/>
      <c r="AX104"/>
      <c r="AY104"/>
      <c r="AZ104"/>
      <c r="BA104"/>
      <c r="BB104"/>
      <c r="BC104"/>
      <c r="BD104"/>
      <c r="BE104"/>
      <c r="BF104"/>
    </row>
    <row r="105" spans="1:58">
      <c r="A105" t="s">
        <v>154</v>
      </c>
      <c r="B105" s="79" t="s">
        <v>41</v>
      </c>
      <c r="C105" t="s">
        <v>139</v>
      </c>
      <c r="D105" s="39">
        <v>0</v>
      </c>
      <c r="E105" s="39">
        <f t="shared" si="2"/>
        <v>0.78735774755478005</v>
      </c>
      <c r="F105" s="39">
        <f t="shared" si="3"/>
        <v>0</v>
      </c>
      <c r="G105">
        <v>0.19683943688869501</v>
      </c>
      <c r="H105">
        <v>0</v>
      </c>
      <c r="I105">
        <v>17908</v>
      </c>
      <c r="J105">
        <v>0</v>
      </c>
      <c r="K105">
        <v>17908</v>
      </c>
      <c r="L105">
        <v>0</v>
      </c>
      <c r="M105">
        <v>0</v>
      </c>
      <c r="N105">
        <v>0</v>
      </c>
      <c r="O105">
        <v>17908</v>
      </c>
      <c r="P105">
        <v>0</v>
      </c>
      <c r="Q105"/>
      <c r="R105"/>
      <c r="S105"/>
      <c r="T105"/>
      <c r="U105"/>
      <c r="V105"/>
      <c r="W105"/>
      <c r="X105">
        <v>4695.16162109375</v>
      </c>
      <c r="Y105"/>
      <c r="Z105"/>
      <c r="AA105"/>
      <c r="AB105"/>
      <c r="AC105"/>
      <c r="AD105"/>
      <c r="AE105"/>
      <c r="AF105"/>
      <c r="AG105"/>
      <c r="AH105"/>
      <c r="AI105"/>
      <c r="AJ105"/>
      <c r="AK105"/>
      <c r="AL105">
        <v>0</v>
      </c>
      <c r="AM105">
        <v>2566.47002001386</v>
      </c>
      <c r="AN105">
        <v>2566.47002001385</v>
      </c>
      <c r="AO105" t="s">
        <v>101</v>
      </c>
      <c r="AP105"/>
      <c r="AQ105"/>
      <c r="AR105"/>
      <c r="AS105">
        <v>8.9940235018730205E-2</v>
      </c>
      <c r="AT105">
        <v>0</v>
      </c>
      <c r="AU105"/>
      <c r="AV105"/>
      <c r="AW105"/>
      <c r="AX105"/>
      <c r="AY105"/>
      <c r="AZ105"/>
      <c r="BA105"/>
      <c r="BB105"/>
      <c r="BC105"/>
      <c r="BD105"/>
      <c r="BE105"/>
      <c r="BF105"/>
    </row>
    <row r="106" spans="1:58">
      <c r="A106" t="s">
        <v>155</v>
      </c>
      <c r="B106" s="79"/>
      <c r="C106" t="s">
        <v>24</v>
      </c>
      <c r="D106" s="39">
        <v>4000000</v>
      </c>
      <c r="E106" s="39">
        <f t="shared" si="2"/>
        <v>4000000</v>
      </c>
      <c r="F106" s="39">
        <f t="shared" si="3"/>
        <v>40708.46484375</v>
      </c>
      <c r="G106">
        <v>1000000</v>
      </c>
      <c r="H106">
        <v>10177.1162109375</v>
      </c>
      <c r="I106">
        <v>17117</v>
      </c>
      <c r="J106">
        <v>17117</v>
      </c>
      <c r="K106">
        <v>0</v>
      </c>
      <c r="L106">
        <v>0</v>
      </c>
      <c r="M106">
        <v>17117</v>
      </c>
      <c r="N106">
        <v>0</v>
      </c>
      <c r="O106">
        <v>0</v>
      </c>
      <c r="P106">
        <v>0</v>
      </c>
      <c r="Q106"/>
      <c r="R106"/>
      <c r="S106"/>
      <c r="T106"/>
      <c r="U106"/>
      <c r="V106"/>
      <c r="W106"/>
      <c r="X106">
        <v>8335.3896484375</v>
      </c>
      <c r="Y106"/>
      <c r="Z106"/>
      <c r="AA106" t="s">
        <v>139</v>
      </c>
      <c r="AB106"/>
      <c r="AC106"/>
      <c r="AD106"/>
      <c r="AE106"/>
      <c r="AF106"/>
      <c r="AG106">
        <v>100</v>
      </c>
      <c r="AH106"/>
      <c r="AI106"/>
      <c r="AJ106">
        <v>100.00001029682301</v>
      </c>
      <c r="AK106">
        <v>99.999989703176894</v>
      </c>
      <c r="AL106">
        <v>11104.1725167231</v>
      </c>
      <c r="AM106">
        <v>0</v>
      </c>
      <c r="AN106">
        <v>11104.1725167231</v>
      </c>
      <c r="AO106" t="s">
        <v>101</v>
      </c>
      <c r="AP106"/>
      <c r="AQ106"/>
      <c r="AR106"/>
      <c r="AS106">
        <v>1000000</v>
      </c>
      <c r="AT106">
        <v>11098.5263671875</v>
      </c>
      <c r="AU106"/>
      <c r="AV106"/>
      <c r="AW106"/>
      <c r="AX106"/>
      <c r="AY106"/>
      <c r="AZ106"/>
      <c r="BA106"/>
      <c r="BB106"/>
      <c r="BC106"/>
      <c r="BD106"/>
      <c r="BE106">
        <v>100.000004704833</v>
      </c>
      <c r="BF106">
        <v>99.999995295166997</v>
      </c>
    </row>
    <row r="107" spans="1:58">
      <c r="A107" t="s">
        <v>155</v>
      </c>
      <c r="B107" s="79"/>
      <c r="C107" t="s">
        <v>139</v>
      </c>
      <c r="D107" s="39">
        <v>0</v>
      </c>
      <c r="E107" s="39">
        <f t="shared" si="2"/>
        <v>0.82374584674835205</v>
      </c>
      <c r="F107" s="39">
        <f t="shared" si="3"/>
        <v>0</v>
      </c>
      <c r="G107">
        <v>0.20593646168708801</v>
      </c>
      <c r="H107">
        <v>0</v>
      </c>
      <c r="I107">
        <v>17117</v>
      </c>
      <c r="J107">
        <v>0</v>
      </c>
      <c r="K107">
        <v>17117</v>
      </c>
      <c r="L107">
        <v>0</v>
      </c>
      <c r="M107">
        <v>17117</v>
      </c>
      <c r="N107">
        <v>0</v>
      </c>
      <c r="O107">
        <v>0</v>
      </c>
      <c r="P107">
        <v>0</v>
      </c>
      <c r="Q107"/>
      <c r="R107"/>
      <c r="S107"/>
      <c r="T107"/>
      <c r="U107"/>
      <c r="V107"/>
      <c r="W107"/>
      <c r="X107">
        <v>4695.16162109375</v>
      </c>
      <c r="Y107"/>
      <c r="Z107"/>
      <c r="AA107"/>
      <c r="AB107"/>
      <c r="AC107"/>
      <c r="AD107"/>
      <c r="AE107"/>
      <c r="AF107"/>
      <c r="AG107"/>
      <c r="AH107"/>
      <c r="AI107"/>
      <c r="AJ107"/>
      <c r="AK107"/>
      <c r="AL107">
        <v>0</v>
      </c>
      <c r="AM107">
        <v>3299.2835939896199</v>
      </c>
      <c r="AN107">
        <v>3299.2835939896199</v>
      </c>
      <c r="AO107" t="s">
        <v>101</v>
      </c>
      <c r="AP107"/>
      <c r="AQ107"/>
      <c r="AR107"/>
      <c r="AS107">
        <v>9.40966606140137E-2</v>
      </c>
      <c r="AT107">
        <v>0</v>
      </c>
      <c r="AU107"/>
      <c r="AV107"/>
      <c r="AW107"/>
      <c r="AX107"/>
      <c r="AY107"/>
      <c r="AZ107"/>
      <c r="BA107"/>
      <c r="BB107"/>
      <c r="BC107"/>
      <c r="BD107"/>
      <c r="BE107"/>
      <c r="BF107"/>
    </row>
    <row r="108" spans="1:58">
      <c r="A108" t="s">
        <v>156</v>
      </c>
      <c r="B108" s="79"/>
      <c r="C108" t="s">
        <v>24</v>
      </c>
      <c r="D108" s="39">
        <v>0</v>
      </c>
      <c r="E108" s="39">
        <f t="shared" si="2"/>
        <v>0.77677321434020796</v>
      </c>
      <c r="F108" s="39">
        <f t="shared" si="3"/>
        <v>0</v>
      </c>
      <c r="G108">
        <v>0.19419330358505199</v>
      </c>
      <c r="H108">
        <v>0</v>
      </c>
      <c r="I108">
        <v>18152</v>
      </c>
      <c r="J108">
        <v>0</v>
      </c>
      <c r="K108">
        <v>18152</v>
      </c>
      <c r="L108">
        <v>0</v>
      </c>
      <c r="M108">
        <v>0</v>
      </c>
      <c r="N108">
        <v>18150</v>
      </c>
      <c r="O108">
        <v>2</v>
      </c>
      <c r="P108">
        <v>0</v>
      </c>
      <c r="Q108"/>
      <c r="R108"/>
      <c r="S108"/>
      <c r="T108"/>
      <c r="U108"/>
      <c r="V108"/>
      <c r="W108"/>
      <c r="X108">
        <v>8335.3896484375</v>
      </c>
      <c r="Y108"/>
      <c r="Z108"/>
      <c r="AA108" t="s">
        <v>139</v>
      </c>
      <c r="AB108"/>
      <c r="AC108"/>
      <c r="AD108"/>
      <c r="AE108"/>
      <c r="AF108"/>
      <c r="AG108"/>
      <c r="AH108"/>
      <c r="AI108"/>
      <c r="AJ108"/>
      <c r="AK108"/>
      <c r="AL108">
        <v>0</v>
      </c>
      <c r="AM108">
        <v>5709.0576716574797</v>
      </c>
      <c r="AN108">
        <v>5709.0576716574797</v>
      </c>
      <c r="AO108" t="s">
        <v>101</v>
      </c>
      <c r="AP108"/>
      <c r="AQ108"/>
      <c r="AR108"/>
      <c r="AS108">
        <v>8.8731206953525502E-2</v>
      </c>
      <c r="AT108">
        <v>0</v>
      </c>
      <c r="AU108"/>
      <c r="AV108"/>
      <c r="AW108"/>
      <c r="AX108"/>
      <c r="AY108"/>
      <c r="AZ108"/>
      <c r="BA108"/>
      <c r="BB108"/>
      <c r="BC108"/>
      <c r="BD108"/>
      <c r="BE108"/>
      <c r="BF108"/>
    </row>
    <row r="109" spans="1:58">
      <c r="A109" t="s">
        <v>156</v>
      </c>
      <c r="B109" s="79"/>
      <c r="C109" t="s">
        <v>139</v>
      </c>
      <c r="D109" s="39">
        <v>42886.534375000003</v>
      </c>
      <c r="E109" s="39">
        <f t="shared" si="2"/>
        <v>51767.3359375</v>
      </c>
      <c r="F109" s="39">
        <f t="shared" si="3"/>
        <v>37408.47265625</v>
      </c>
      <c r="G109">
        <v>12941.833984375</v>
      </c>
      <c r="H109">
        <v>9352.1181640625</v>
      </c>
      <c r="I109">
        <v>18152</v>
      </c>
      <c r="J109">
        <v>18150</v>
      </c>
      <c r="K109">
        <v>2</v>
      </c>
      <c r="L109">
        <v>0</v>
      </c>
      <c r="M109">
        <v>0</v>
      </c>
      <c r="N109">
        <v>18150</v>
      </c>
      <c r="O109">
        <v>2</v>
      </c>
      <c r="P109">
        <v>0</v>
      </c>
      <c r="Q109"/>
      <c r="R109"/>
      <c r="S109"/>
      <c r="T109"/>
      <c r="U109"/>
      <c r="V109"/>
      <c r="W109"/>
      <c r="X109">
        <v>4695.16162109375</v>
      </c>
      <c r="Y109"/>
      <c r="Z109"/>
      <c r="AA109"/>
      <c r="AB109"/>
      <c r="AC109"/>
      <c r="AD109"/>
      <c r="AE109"/>
      <c r="AF109"/>
      <c r="AG109"/>
      <c r="AH109"/>
      <c r="AI109"/>
      <c r="AJ109"/>
      <c r="AK109"/>
      <c r="AL109">
        <v>5949.2452381951598</v>
      </c>
      <c r="AM109">
        <v>1718.8513641357399</v>
      </c>
      <c r="AN109">
        <v>5948.7791304522898</v>
      </c>
      <c r="AO109" t="s">
        <v>101</v>
      </c>
      <c r="AP109"/>
      <c r="AQ109"/>
      <c r="AR109"/>
      <c r="AS109">
        <v>11703.6474609375</v>
      </c>
      <c r="AT109">
        <v>9952.662109375</v>
      </c>
      <c r="AU109"/>
      <c r="AV109"/>
      <c r="AW109"/>
      <c r="AX109"/>
      <c r="AY109"/>
      <c r="AZ109"/>
      <c r="BA109"/>
      <c r="BB109"/>
      <c r="BC109"/>
      <c r="BD109"/>
      <c r="BE109"/>
      <c r="BF109"/>
    </row>
    <row r="110" spans="1:58">
      <c r="A110" t="s">
        <v>157</v>
      </c>
      <c r="B110" s="79">
        <v>12301</v>
      </c>
      <c r="C110" t="s">
        <v>27</v>
      </c>
      <c r="D110" s="39">
        <v>16.498638916015619</v>
      </c>
      <c r="E110" s="39">
        <f t="shared" si="2"/>
        <v>21.091348648071278</v>
      </c>
      <c r="F110" s="39">
        <f t="shared" si="3"/>
        <v>12.62885093688964</v>
      </c>
      <c r="G110">
        <v>5.2728371620178196</v>
      </c>
      <c r="H110">
        <v>3.1572127342224099</v>
      </c>
      <c r="I110">
        <v>16858</v>
      </c>
      <c r="J110">
        <v>59</v>
      </c>
      <c r="K110">
        <v>16799</v>
      </c>
      <c r="L110">
        <v>3</v>
      </c>
      <c r="M110">
        <v>56</v>
      </c>
      <c r="N110">
        <v>563</v>
      </c>
      <c r="O110">
        <v>16236</v>
      </c>
      <c r="P110">
        <v>7.3846987335797101E-2</v>
      </c>
      <c r="Q110"/>
      <c r="R110"/>
      <c r="S110"/>
      <c r="T110"/>
      <c r="U110"/>
      <c r="V110"/>
      <c r="W110"/>
      <c r="X110">
        <v>7282.25830078125</v>
      </c>
      <c r="Y110"/>
      <c r="Z110"/>
      <c r="AA110" t="s">
        <v>158</v>
      </c>
      <c r="AB110">
        <v>0.102660156261126</v>
      </c>
      <c r="AC110"/>
      <c r="AD110"/>
      <c r="AE110">
        <v>0.130313678087984</v>
      </c>
      <c r="AF110">
        <v>7.5006634434269207E-2</v>
      </c>
      <c r="AG110">
        <v>9.3102263356666501</v>
      </c>
      <c r="AH110"/>
      <c r="AI110"/>
      <c r="AJ110">
        <v>11.5846275836478</v>
      </c>
      <c r="AK110">
        <v>7.0358250876855104</v>
      </c>
      <c r="AL110">
        <v>9789.4904992055108</v>
      </c>
      <c r="AM110">
        <v>4108.1322251179199</v>
      </c>
      <c r="AN110">
        <v>4128.0159680394499</v>
      </c>
      <c r="AO110" t="s">
        <v>101</v>
      </c>
      <c r="AP110"/>
      <c r="AQ110"/>
      <c r="AR110"/>
      <c r="AS110">
        <v>4.68399953842163</v>
      </c>
      <c r="AT110">
        <v>3.6119256019592298</v>
      </c>
      <c r="AU110"/>
      <c r="AV110"/>
      <c r="AW110"/>
      <c r="AX110"/>
      <c r="AY110"/>
      <c r="AZ110"/>
      <c r="BA110">
        <v>0.116682317136651</v>
      </c>
      <c r="BB110">
        <v>8.8637995385601798E-2</v>
      </c>
      <c r="BC110"/>
      <c r="BD110"/>
      <c r="BE110">
        <v>10.4634978934222</v>
      </c>
      <c r="BF110">
        <v>8.1569547779111495</v>
      </c>
    </row>
    <row r="111" spans="1:58">
      <c r="A111" t="s">
        <v>157</v>
      </c>
      <c r="B111" s="79">
        <v>12301</v>
      </c>
      <c r="C111" t="s">
        <v>158</v>
      </c>
      <c r="D111" s="39">
        <v>160.71120605468758</v>
      </c>
      <c r="E111" s="39">
        <f t="shared" si="2"/>
        <v>173.970703125</v>
      </c>
      <c r="F111" s="39">
        <f t="shared" si="3"/>
        <v>147.48896789550801</v>
      </c>
      <c r="G111">
        <v>43.49267578125</v>
      </c>
      <c r="H111">
        <v>36.872241973877003</v>
      </c>
      <c r="I111">
        <v>16858</v>
      </c>
      <c r="J111">
        <v>566</v>
      </c>
      <c r="K111">
        <v>16292</v>
      </c>
      <c r="L111">
        <v>3</v>
      </c>
      <c r="M111">
        <v>56</v>
      </c>
      <c r="N111">
        <v>563</v>
      </c>
      <c r="O111">
        <v>16236</v>
      </c>
      <c r="P111">
        <v>7.3846987335797101E-2</v>
      </c>
      <c r="Q111"/>
      <c r="R111"/>
      <c r="S111"/>
      <c r="T111"/>
      <c r="U111"/>
      <c r="V111"/>
      <c r="W111"/>
      <c r="X111">
        <v>5942.12548828125</v>
      </c>
      <c r="Y111"/>
      <c r="Z111"/>
      <c r="AA111"/>
      <c r="AB111"/>
      <c r="AC111"/>
      <c r="AD111"/>
      <c r="AE111"/>
      <c r="AF111"/>
      <c r="AG111"/>
      <c r="AH111"/>
      <c r="AI111"/>
      <c r="AJ111"/>
      <c r="AK111"/>
      <c r="AL111">
        <v>6723.5453696099303</v>
      </c>
      <c r="AM111">
        <v>4221.3961462015704</v>
      </c>
      <c r="AN111">
        <v>4305.4047154534901</v>
      </c>
      <c r="AO111" t="s">
        <v>101</v>
      </c>
      <c r="AP111"/>
      <c r="AQ111"/>
      <c r="AR111"/>
      <c r="AS111">
        <v>41.867897033691399</v>
      </c>
      <c r="AT111">
        <v>38.4901313781738</v>
      </c>
      <c r="AU111"/>
      <c r="AV111"/>
      <c r="AW111"/>
      <c r="AX111"/>
      <c r="AY111"/>
      <c r="AZ111"/>
      <c r="BA111"/>
      <c r="BB111"/>
      <c r="BC111"/>
      <c r="BD111"/>
      <c r="BE111"/>
      <c r="BF111"/>
    </row>
    <row r="112" spans="1:58">
      <c r="A112" t="s">
        <v>159</v>
      </c>
      <c r="B112" s="79" t="s">
        <v>30</v>
      </c>
      <c r="C112" t="s">
        <v>27</v>
      </c>
      <c r="D112" s="39">
        <v>22.2925109863282</v>
      </c>
      <c r="E112" s="39">
        <f t="shared" si="2"/>
        <v>27.671537399291999</v>
      </c>
      <c r="F112" s="39">
        <f t="shared" si="3"/>
        <v>17.66348838806152</v>
      </c>
      <c r="G112">
        <v>6.9178843498229998</v>
      </c>
      <c r="H112">
        <v>4.41587209701538</v>
      </c>
      <c r="I112">
        <v>16293</v>
      </c>
      <c r="J112">
        <v>77</v>
      </c>
      <c r="K112">
        <v>16216</v>
      </c>
      <c r="L112">
        <v>4</v>
      </c>
      <c r="M112">
        <v>73</v>
      </c>
      <c r="N112">
        <v>1028</v>
      </c>
      <c r="O112">
        <v>15188</v>
      </c>
      <c r="P112">
        <v>0</v>
      </c>
      <c r="Q112"/>
      <c r="R112"/>
      <c r="S112"/>
      <c r="T112"/>
      <c r="U112"/>
      <c r="V112"/>
      <c r="W112"/>
      <c r="X112">
        <v>7282.25830078125</v>
      </c>
      <c r="Y112"/>
      <c r="Z112"/>
      <c r="AA112" t="s">
        <v>158</v>
      </c>
      <c r="AB112">
        <v>7.2394859464593106E-2</v>
      </c>
      <c r="AC112"/>
      <c r="AD112"/>
      <c r="AE112">
        <v>8.9235204868011994E-2</v>
      </c>
      <c r="AF112">
        <v>5.5554514061174197E-2</v>
      </c>
      <c r="AG112">
        <v>6.7507652452509097</v>
      </c>
      <c r="AH112"/>
      <c r="AI112"/>
      <c r="AJ112">
        <v>8.2151039708752496</v>
      </c>
      <c r="AK112">
        <v>5.2864265196265796</v>
      </c>
      <c r="AL112">
        <v>9689.2983144784903</v>
      </c>
      <c r="AM112">
        <v>4191.0150541391204</v>
      </c>
      <c r="AN112">
        <v>4216.9996985291</v>
      </c>
      <c r="AO112" t="s">
        <v>101</v>
      </c>
      <c r="AP112"/>
      <c r="AQ112"/>
      <c r="AR112"/>
      <c r="AS112">
        <v>6.2313399314880398</v>
      </c>
      <c r="AT112">
        <v>4.9632129669189498</v>
      </c>
      <c r="AU112"/>
      <c r="AV112"/>
      <c r="AW112"/>
      <c r="AX112"/>
      <c r="AY112"/>
      <c r="AZ112"/>
      <c r="BA112">
        <v>8.0934172741679397E-2</v>
      </c>
      <c r="BB112">
        <v>6.3855546187506801E-2</v>
      </c>
      <c r="BC112"/>
      <c r="BD112"/>
      <c r="BE112">
        <v>7.4932943812232002</v>
      </c>
      <c r="BF112">
        <v>6.0082361092786298</v>
      </c>
    </row>
    <row r="113" spans="1:58">
      <c r="A113" t="s">
        <v>159</v>
      </c>
      <c r="B113" s="79" t="s">
        <v>30</v>
      </c>
      <c r="C113" t="s">
        <v>158</v>
      </c>
      <c r="D113" s="39">
        <v>307.92946777343798</v>
      </c>
      <c r="E113" s="39">
        <f t="shared" si="2"/>
        <v>326.75787353515642</v>
      </c>
      <c r="F113" s="39">
        <f t="shared" si="3"/>
        <v>289.1761169433592</v>
      </c>
      <c r="G113">
        <v>81.689468383789105</v>
      </c>
      <c r="H113">
        <v>72.294029235839801</v>
      </c>
      <c r="I113">
        <v>16293</v>
      </c>
      <c r="J113">
        <v>1032</v>
      </c>
      <c r="K113">
        <v>15261</v>
      </c>
      <c r="L113">
        <v>4</v>
      </c>
      <c r="M113">
        <v>73</v>
      </c>
      <c r="N113">
        <v>1028</v>
      </c>
      <c r="O113">
        <v>15188</v>
      </c>
      <c r="P113">
        <v>0</v>
      </c>
      <c r="Q113"/>
      <c r="R113"/>
      <c r="S113"/>
      <c r="T113"/>
      <c r="U113"/>
      <c r="V113"/>
      <c r="W113"/>
      <c r="X113">
        <v>5942.12548828125</v>
      </c>
      <c r="Y113"/>
      <c r="Z113"/>
      <c r="AA113"/>
      <c r="AB113"/>
      <c r="AC113"/>
      <c r="AD113"/>
      <c r="AE113"/>
      <c r="AF113"/>
      <c r="AG113"/>
      <c r="AH113"/>
      <c r="AI113"/>
      <c r="AJ113"/>
      <c r="AK113"/>
      <c r="AL113">
        <v>6661.6939574249</v>
      </c>
      <c r="AM113">
        <v>4213.4166666146702</v>
      </c>
      <c r="AN113">
        <v>4368.4907575811103</v>
      </c>
      <c r="AO113" t="s">
        <v>101</v>
      </c>
      <c r="AP113"/>
      <c r="AQ113"/>
      <c r="AR113"/>
      <c r="AS113">
        <v>79.381599426269503</v>
      </c>
      <c r="AT113">
        <v>74.588027954101605</v>
      </c>
      <c r="AU113"/>
      <c r="AV113"/>
      <c r="AW113"/>
      <c r="AX113"/>
      <c r="AY113"/>
      <c r="AZ113"/>
      <c r="BA113"/>
      <c r="BB113"/>
      <c r="BC113"/>
      <c r="BD113"/>
      <c r="BE113"/>
      <c r="BF113"/>
    </row>
    <row r="114" spans="1:58">
      <c r="A114" t="s">
        <v>160</v>
      </c>
      <c r="B114" s="79" t="s">
        <v>31</v>
      </c>
      <c r="C114" t="s">
        <v>27</v>
      </c>
      <c r="D114" s="39">
        <v>14.394474792480461</v>
      </c>
      <c r="E114" s="39">
        <f t="shared" si="2"/>
        <v>18.685344696044918</v>
      </c>
      <c r="F114" s="39">
        <f t="shared" si="3"/>
        <v>10.81887531280516</v>
      </c>
      <c r="G114">
        <v>4.6713361740112296</v>
      </c>
      <c r="H114">
        <v>2.7047188282012899</v>
      </c>
      <c r="I114">
        <v>17026</v>
      </c>
      <c r="J114">
        <v>52</v>
      </c>
      <c r="K114">
        <v>16974</v>
      </c>
      <c r="L114">
        <v>2</v>
      </c>
      <c r="M114">
        <v>50</v>
      </c>
      <c r="N114">
        <v>654</v>
      </c>
      <c r="O114">
        <v>16320</v>
      </c>
      <c r="P114">
        <v>0</v>
      </c>
      <c r="Q114"/>
      <c r="R114"/>
      <c r="S114"/>
      <c r="T114"/>
      <c r="U114"/>
      <c r="V114"/>
      <c r="W114"/>
      <c r="X114">
        <v>7282.25830078125</v>
      </c>
      <c r="Y114"/>
      <c r="Z114"/>
      <c r="AA114" t="s">
        <v>158</v>
      </c>
      <c r="AB114">
        <v>7.7850159355119297E-2</v>
      </c>
      <c r="AC114"/>
      <c r="AD114"/>
      <c r="AE114">
        <v>9.9941002488988698E-2</v>
      </c>
      <c r="AF114">
        <v>5.5759316221249897E-2</v>
      </c>
      <c r="AG114">
        <v>7.2227255968211104</v>
      </c>
      <c r="AH114"/>
      <c r="AI114"/>
      <c r="AJ114">
        <v>9.1242220130343004</v>
      </c>
      <c r="AK114">
        <v>5.3212291806079097</v>
      </c>
      <c r="AL114">
        <v>9869.7562725360604</v>
      </c>
      <c r="AM114">
        <v>4199.9230158043902</v>
      </c>
      <c r="AN114">
        <v>4217.2395510651504</v>
      </c>
      <c r="AO114" t="s">
        <v>101</v>
      </c>
      <c r="AP114"/>
      <c r="AQ114"/>
      <c r="AR114"/>
      <c r="AS114">
        <v>4.1198081970214799</v>
      </c>
      <c r="AT114">
        <v>3.12352442741394</v>
      </c>
      <c r="AU114"/>
      <c r="AV114"/>
      <c r="AW114"/>
      <c r="AX114"/>
      <c r="AY114"/>
      <c r="AZ114"/>
      <c r="BA114">
        <v>8.9047142009317307E-2</v>
      </c>
      <c r="BB114">
        <v>6.6653176700921302E-2</v>
      </c>
      <c r="BC114"/>
      <c r="BD114"/>
      <c r="BE114">
        <v>8.1865196113970207</v>
      </c>
      <c r="BF114">
        <v>6.2589315822451903</v>
      </c>
    </row>
    <row r="115" spans="1:58">
      <c r="A115" t="s">
        <v>160</v>
      </c>
      <c r="B115" s="79" t="s">
        <v>31</v>
      </c>
      <c r="C115" t="s">
        <v>158</v>
      </c>
      <c r="D115" s="39">
        <v>184.89975585937501</v>
      </c>
      <c r="E115" s="39">
        <f t="shared" si="2"/>
        <v>199.0714416503908</v>
      </c>
      <c r="F115" s="39">
        <f t="shared" si="3"/>
        <v>170.7705841064452</v>
      </c>
      <c r="G115">
        <v>49.767860412597699</v>
      </c>
      <c r="H115">
        <v>42.6926460266113</v>
      </c>
      <c r="I115">
        <v>17026</v>
      </c>
      <c r="J115">
        <v>656</v>
      </c>
      <c r="K115">
        <v>16370</v>
      </c>
      <c r="L115">
        <v>2</v>
      </c>
      <c r="M115">
        <v>50</v>
      </c>
      <c r="N115">
        <v>654</v>
      </c>
      <c r="O115">
        <v>16320</v>
      </c>
      <c r="P115">
        <v>0</v>
      </c>
      <c r="Q115"/>
      <c r="R115"/>
      <c r="S115"/>
      <c r="T115"/>
      <c r="U115"/>
      <c r="V115"/>
      <c r="W115"/>
      <c r="X115">
        <v>5942.12548828125</v>
      </c>
      <c r="Y115"/>
      <c r="Z115"/>
      <c r="AA115"/>
      <c r="AB115"/>
      <c r="AC115"/>
      <c r="AD115"/>
      <c r="AE115"/>
      <c r="AF115"/>
      <c r="AG115"/>
      <c r="AH115"/>
      <c r="AI115"/>
      <c r="AJ115"/>
      <c r="AK115"/>
      <c r="AL115">
        <v>6743.1509310094298</v>
      </c>
      <c r="AM115">
        <v>4261.3703181225401</v>
      </c>
      <c r="AN115">
        <v>4356.9916080352596</v>
      </c>
      <c r="AO115" t="s">
        <v>101</v>
      </c>
      <c r="AP115"/>
      <c r="AQ115"/>
      <c r="AR115"/>
      <c r="AS115">
        <v>48.031219482421903</v>
      </c>
      <c r="AT115">
        <v>44.421421051025398</v>
      </c>
      <c r="AU115"/>
      <c r="AV115"/>
      <c r="AW115"/>
      <c r="AX115"/>
      <c r="AY115"/>
      <c r="AZ115"/>
      <c r="BA115"/>
      <c r="BB115"/>
      <c r="BC115"/>
      <c r="BD115"/>
      <c r="BE115"/>
      <c r="BF115"/>
    </row>
    <row r="116" spans="1:58">
      <c r="A116" t="s">
        <v>161</v>
      </c>
      <c r="B116" s="79" t="s">
        <v>32</v>
      </c>
      <c r="C116" t="s">
        <v>27</v>
      </c>
      <c r="D116" s="39">
        <v>11.672045898437499</v>
      </c>
      <c r="E116" s="39">
        <f t="shared" si="2"/>
        <v>15.8649559020996</v>
      </c>
      <c r="F116" s="39">
        <f t="shared" si="3"/>
        <v>8.2939548492431605</v>
      </c>
      <c r="G116">
        <v>3.9662389755249001</v>
      </c>
      <c r="H116">
        <v>2.0734887123107901</v>
      </c>
      <c r="I116">
        <v>14936</v>
      </c>
      <c r="J116">
        <v>37</v>
      </c>
      <c r="K116">
        <v>14899</v>
      </c>
      <c r="L116">
        <v>1</v>
      </c>
      <c r="M116">
        <v>36</v>
      </c>
      <c r="N116">
        <v>515</v>
      </c>
      <c r="O116">
        <v>14384</v>
      </c>
      <c r="P116">
        <v>0</v>
      </c>
      <c r="Q116"/>
      <c r="R116"/>
      <c r="S116"/>
      <c r="T116"/>
      <c r="U116"/>
      <c r="V116"/>
      <c r="W116"/>
      <c r="X116">
        <v>7282.25830078125</v>
      </c>
      <c r="Y116"/>
      <c r="Z116"/>
      <c r="AA116" t="s">
        <v>158</v>
      </c>
      <c r="AB116">
        <v>7.0546971325310404E-2</v>
      </c>
      <c r="AC116"/>
      <c r="AD116"/>
      <c r="AE116">
        <v>9.4222864421609098E-2</v>
      </c>
      <c r="AF116">
        <v>4.6871078229011702E-2</v>
      </c>
      <c r="AG116">
        <v>6.5898062593157398</v>
      </c>
      <c r="AH116"/>
      <c r="AI116"/>
      <c r="AJ116">
        <v>8.6556378578780304</v>
      </c>
      <c r="AK116">
        <v>4.5239746607534501</v>
      </c>
      <c r="AL116">
        <v>9742.82105152027</v>
      </c>
      <c r="AM116">
        <v>4071.1936536251601</v>
      </c>
      <c r="AN116">
        <v>4085.2436143724899</v>
      </c>
      <c r="AO116" t="s">
        <v>101</v>
      </c>
      <c r="AP116"/>
      <c r="AQ116"/>
      <c r="AR116"/>
      <c r="AS116">
        <v>3.4234042167663601</v>
      </c>
      <c r="AT116">
        <v>2.4651665687561</v>
      </c>
      <c r="AU116"/>
      <c r="AV116"/>
      <c r="AW116"/>
      <c r="AX116"/>
      <c r="AY116"/>
      <c r="AZ116"/>
      <c r="BA116">
        <v>8.2539485188448503E-2</v>
      </c>
      <c r="BB116">
        <v>5.8554457462172201E-2</v>
      </c>
      <c r="BC116"/>
      <c r="BD116"/>
      <c r="BE116">
        <v>7.6362087744774696</v>
      </c>
      <c r="BF116">
        <v>5.54340374415401</v>
      </c>
    </row>
    <row r="117" spans="1:58">
      <c r="A117" t="s">
        <v>161</v>
      </c>
      <c r="B117" s="79" t="s">
        <v>32</v>
      </c>
      <c r="C117" t="s">
        <v>158</v>
      </c>
      <c r="D117" s="39">
        <v>165.4506958007812</v>
      </c>
      <c r="E117" s="39">
        <f t="shared" si="2"/>
        <v>179.74891662597639</v>
      </c>
      <c r="F117" s="39">
        <f t="shared" si="3"/>
        <v>151.19580078125</v>
      </c>
      <c r="G117">
        <v>44.937229156494098</v>
      </c>
      <c r="H117">
        <v>37.7989501953125</v>
      </c>
      <c r="I117">
        <v>14936</v>
      </c>
      <c r="J117">
        <v>516</v>
      </c>
      <c r="K117">
        <v>14420</v>
      </c>
      <c r="L117">
        <v>1</v>
      </c>
      <c r="M117">
        <v>36</v>
      </c>
      <c r="N117">
        <v>515</v>
      </c>
      <c r="O117">
        <v>14384</v>
      </c>
      <c r="P117">
        <v>0</v>
      </c>
      <c r="Q117"/>
      <c r="R117"/>
      <c r="S117"/>
      <c r="T117"/>
      <c r="U117"/>
      <c r="V117"/>
      <c r="W117"/>
      <c r="X117">
        <v>5942.12548828125</v>
      </c>
      <c r="Y117"/>
      <c r="Z117"/>
      <c r="AA117"/>
      <c r="AB117"/>
      <c r="AC117"/>
      <c r="AD117"/>
      <c r="AE117"/>
      <c r="AF117"/>
      <c r="AG117"/>
      <c r="AH117"/>
      <c r="AI117"/>
      <c r="AJ117"/>
      <c r="AK117"/>
      <c r="AL117">
        <v>6689.31463859617</v>
      </c>
      <c r="AM117">
        <v>4172.3376358180403</v>
      </c>
      <c r="AN117">
        <v>4259.292652786</v>
      </c>
      <c r="AO117" t="s">
        <v>101</v>
      </c>
      <c r="AP117"/>
      <c r="AQ117"/>
      <c r="AR117"/>
      <c r="AS117">
        <v>43.185070037841797</v>
      </c>
      <c r="AT117">
        <v>39.543098449707003</v>
      </c>
      <c r="AU117"/>
      <c r="AV117"/>
      <c r="AW117"/>
      <c r="AX117"/>
      <c r="AY117"/>
      <c r="AZ117"/>
      <c r="BA117"/>
      <c r="BB117"/>
      <c r="BC117"/>
      <c r="BD117"/>
      <c r="BE117"/>
      <c r="BF117"/>
    </row>
    <row r="118" spans="1:58">
      <c r="A118" t="s">
        <v>162</v>
      </c>
      <c r="B118" s="79" t="s">
        <v>33</v>
      </c>
      <c r="C118" t="s">
        <v>27</v>
      </c>
      <c r="D118" s="39">
        <v>8.6257469177245998</v>
      </c>
      <c r="E118" s="39">
        <f t="shared" si="2"/>
        <v>13.60676288604736</v>
      </c>
      <c r="F118" s="39">
        <f t="shared" si="3"/>
        <v>5.0419855117798003</v>
      </c>
      <c r="G118">
        <v>3.4016907215118399</v>
      </c>
      <c r="H118">
        <v>1.2604963779449501</v>
      </c>
      <c r="I118">
        <v>8737</v>
      </c>
      <c r="J118">
        <v>16</v>
      </c>
      <c r="K118">
        <v>8721</v>
      </c>
      <c r="L118">
        <v>1</v>
      </c>
      <c r="M118">
        <v>15</v>
      </c>
      <c r="N118">
        <v>261</v>
      </c>
      <c r="O118">
        <v>8460</v>
      </c>
      <c r="P118">
        <v>7.2342850060282196E-2</v>
      </c>
      <c r="Q118"/>
      <c r="R118"/>
      <c r="S118"/>
      <c r="T118"/>
      <c r="U118"/>
      <c r="V118"/>
      <c r="W118"/>
      <c r="X118">
        <v>7282.25830078125</v>
      </c>
      <c r="Y118"/>
      <c r="Z118"/>
      <c r="AA118" t="s">
        <v>158</v>
      </c>
      <c r="AB118">
        <v>6.0203555522185898E-2</v>
      </c>
      <c r="AC118"/>
      <c r="AD118"/>
      <c r="AE118">
        <v>9.0968821498137703E-2</v>
      </c>
      <c r="AF118">
        <v>2.9438289546233998E-2</v>
      </c>
      <c r="AG118">
        <v>5.6784902492176199</v>
      </c>
      <c r="AH118"/>
      <c r="AI118"/>
      <c r="AJ118">
        <v>8.4155366584865607</v>
      </c>
      <c r="AK118">
        <v>2.9414438399486902</v>
      </c>
      <c r="AL118">
        <v>9083.4646911621094</v>
      </c>
      <c r="AM118">
        <v>3941.25780051832</v>
      </c>
      <c r="AN118">
        <v>3950.6746839165498</v>
      </c>
      <c r="AO118" t="s">
        <v>101</v>
      </c>
      <c r="AP118"/>
      <c r="AQ118"/>
      <c r="AR118"/>
      <c r="AS118">
        <v>2.7419171333313002</v>
      </c>
      <c r="AT118">
        <v>1.66104984283447</v>
      </c>
      <c r="AU118"/>
      <c r="AV118"/>
      <c r="AW118"/>
      <c r="AX118"/>
      <c r="AY118"/>
      <c r="AZ118"/>
      <c r="BA118">
        <v>7.5743138658769998E-2</v>
      </c>
      <c r="BB118">
        <v>4.46639723856017E-2</v>
      </c>
      <c r="BC118"/>
      <c r="BD118"/>
      <c r="BE118">
        <v>7.0609765979061097</v>
      </c>
      <c r="BF118">
        <v>4.2960039005291399</v>
      </c>
    </row>
    <row r="119" spans="1:58">
      <c r="A119" t="s">
        <v>162</v>
      </c>
      <c r="B119" s="79" t="s">
        <v>33</v>
      </c>
      <c r="C119" t="s">
        <v>158</v>
      </c>
      <c r="D119" s="39">
        <v>143.2763671875</v>
      </c>
      <c r="E119" s="39">
        <f t="shared" si="2"/>
        <v>160.65832519531239</v>
      </c>
      <c r="F119" s="39">
        <f t="shared" si="3"/>
        <v>125.958381652832</v>
      </c>
      <c r="G119">
        <v>40.164581298828097</v>
      </c>
      <c r="H119">
        <v>31.489595413208001</v>
      </c>
      <c r="I119">
        <v>8737</v>
      </c>
      <c r="J119">
        <v>262</v>
      </c>
      <c r="K119">
        <v>8475</v>
      </c>
      <c r="L119">
        <v>1</v>
      </c>
      <c r="M119">
        <v>15</v>
      </c>
      <c r="N119">
        <v>261</v>
      </c>
      <c r="O119">
        <v>8460</v>
      </c>
      <c r="P119">
        <v>7.2342850060282196E-2</v>
      </c>
      <c r="Q119"/>
      <c r="R119"/>
      <c r="S119"/>
      <c r="T119"/>
      <c r="U119"/>
      <c r="V119"/>
      <c r="W119"/>
      <c r="X119">
        <v>5942.12548828125</v>
      </c>
      <c r="Y119"/>
      <c r="Z119"/>
      <c r="AA119"/>
      <c r="AB119"/>
      <c r="AC119"/>
      <c r="AD119"/>
      <c r="AE119"/>
      <c r="AF119"/>
      <c r="AG119"/>
      <c r="AH119"/>
      <c r="AI119"/>
      <c r="AJ119"/>
      <c r="AK119"/>
      <c r="AL119">
        <v>6785.8550326514796</v>
      </c>
      <c r="AM119">
        <v>4022.1824824852501</v>
      </c>
      <c r="AN119">
        <v>4105.0578639827399</v>
      </c>
      <c r="AO119" t="s">
        <v>101</v>
      </c>
      <c r="AP119"/>
      <c r="AQ119"/>
      <c r="AR119"/>
      <c r="AS119">
        <v>38.034172058105497</v>
      </c>
      <c r="AT119">
        <v>33.6081733703613</v>
      </c>
      <c r="AU119"/>
      <c r="AV119"/>
      <c r="AW119"/>
      <c r="AX119"/>
      <c r="AY119"/>
      <c r="AZ119"/>
      <c r="BA119"/>
      <c r="BB119"/>
      <c r="BC119"/>
      <c r="BD119"/>
      <c r="BE119"/>
      <c r="BF119"/>
    </row>
    <row r="120" spans="1:58">
      <c r="A120" t="s">
        <v>163</v>
      </c>
      <c r="B120" s="79" t="s">
        <v>34</v>
      </c>
      <c r="C120" t="s">
        <v>27</v>
      </c>
      <c r="D120" s="39">
        <v>16.517108154296881</v>
      </c>
      <c r="E120" s="39">
        <f t="shared" si="2"/>
        <v>21.032844543457038</v>
      </c>
      <c r="F120" s="39">
        <f t="shared" si="3"/>
        <v>12.70138359069824</v>
      </c>
      <c r="G120">
        <v>5.2582111358642596</v>
      </c>
      <c r="H120">
        <v>3.1753458976745601</v>
      </c>
      <c r="I120">
        <v>17410</v>
      </c>
      <c r="J120">
        <v>61</v>
      </c>
      <c r="K120">
        <v>17349</v>
      </c>
      <c r="L120">
        <v>0</v>
      </c>
      <c r="M120">
        <v>61</v>
      </c>
      <c r="N120">
        <v>792</v>
      </c>
      <c r="O120">
        <v>16557</v>
      </c>
      <c r="P120">
        <v>0</v>
      </c>
      <c r="Q120"/>
      <c r="R120"/>
      <c r="S120"/>
      <c r="T120"/>
      <c r="U120"/>
      <c r="V120"/>
      <c r="W120"/>
      <c r="X120">
        <v>7282.25830078125</v>
      </c>
      <c r="Y120"/>
      <c r="Z120"/>
      <c r="AA120" t="s">
        <v>158</v>
      </c>
      <c r="AB120">
        <v>7.5386877679628206E-2</v>
      </c>
      <c r="AC120"/>
      <c r="AD120"/>
      <c r="AE120">
        <v>9.5111718943002396E-2</v>
      </c>
      <c r="AF120">
        <v>5.5662036416253897E-2</v>
      </c>
      <c r="AG120">
        <v>7.0102099294991502</v>
      </c>
      <c r="AH120"/>
      <c r="AI120"/>
      <c r="AJ120">
        <v>8.7158368869461391</v>
      </c>
      <c r="AK120">
        <v>5.3045829720521596</v>
      </c>
      <c r="AL120">
        <v>9914.8766809682402</v>
      </c>
      <c r="AM120">
        <v>4140.9586124436701</v>
      </c>
      <c r="AN120">
        <v>4161.1888825286596</v>
      </c>
      <c r="AO120" t="s">
        <v>101</v>
      </c>
      <c r="AP120"/>
      <c r="AQ120"/>
      <c r="AR120"/>
      <c r="AS120">
        <v>4.67956495285034</v>
      </c>
      <c r="AT120">
        <v>3.6241188049316402</v>
      </c>
      <c r="AU120"/>
      <c r="AV120"/>
      <c r="AW120"/>
      <c r="AX120"/>
      <c r="AY120"/>
      <c r="AZ120"/>
      <c r="BA120">
        <v>8.5386880009284696E-2</v>
      </c>
      <c r="BB120">
        <v>6.5386875349971604E-2</v>
      </c>
      <c r="BC120"/>
      <c r="BD120"/>
      <c r="BE120">
        <v>7.87492023668249</v>
      </c>
      <c r="BF120">
        <v>6.1454996223158096</v>
      </c>
    </row>
    <row r="121" spans="1:58">
      <c r="A121" t="s">
        <v>163</v>
      </c>
      <c r="B121" s="79" t="s">
        <v>34</v>
      </c>
      <c r="C121" t="s">
        <v>158</v>
      </c>
      <c r="D121" s="39">
        <v>219.09792480468801</v>
      </c>
      <c r="E121" s="39">
        <f t="shared" si="2"/>
        <v>234.3832855224608</v>
      </c>
      <c r="F121" s="39">
        <f t="shared" si="3"/>
        <v>203.86203002929679</v>
      </c>
      <c r="G121">
        <v>58.595821380615199</v>
      </c>
      <c r="H121">
        <v>50.965507507324197</v>
      </c>
      <c r="I121">
        <v>17410</v>
      </c>
      <c r="J121">
        <v>792</v>
      </c>
      <c r="K121">
        <v>16618</v>
      </c>
      <c r="L121">
        <v>0</v>
      </c>
      <c r="M121">
        <v>61</v>
      </c>
      <c r="N121">
        <v>792</v>
      </c>
      <c r="O121">
        <v>16557</v>
      </c>
      <c r="P121">
        <v>0</v>
      </c>
      <c r="Q121"/>
      <c r="R121"/>
      <c r="S121"/>
      <c r="T121"/>
      <c r="U121"/>
      <c r="V121"/>
      <c r="W121"/>
      <c r="X121">
        <v>5942.12548828125</v>
      </c>
      <c r="Y121"/>
      <c r="Z121"/>
      <c r="AA121"/>
      <c r="AB121"/>
      <c r="AC121"/>
      <c r="AD121"/>
      <c r="AE121"/>
      <c r="AF121"/>
      <c r="AG121"/>
      <c r="AH121"/>
      <c r="AI121"/>
      <c r="AJ121"/>
      <c r="AK121"/>
      <c r="AL121">
        <v>6757.3778285787603</v>
      </c>
      <c r="AM121">
        <v>4225.7731217831897</v>
      </c>
      <c r="AN121">
        <v>4340.9385972445198</v>
      </c>
      <c r="AO121" t="s">
        <v>101</v>
      </c>
      <c r="AP121"/>
      <c r="AQ121"/>
      <c r="AR121"/>
      <c r="AS121">
        <v>56.7225952148438</v>
      </c>
      <c r="AT121">
        <v>52.829586029052699</v>
      </c>
      <c r="AU121"/>
      <c r="AV121"/>
      <c r="AW121"/>
      <c r="AX121"/>
      <c r="AY121"/>
      <c r="AZ121"/>
      <c r="BA121"/>
      <c r="BB121"/>
      <c r="BC121"/>
      <c r="BD121"/>
      <c r="BE121"/>
      <c r="BF121"/>
    </row>
    <row r="122" spans="1:58">
      <c r="A122" t="s">
        <v>164</v>
      </c>
      <c r="B122" s="79">
        <v>1132</v>
      </c>
      <c r="C122" t="s">
        <v>27</v>
      </c>
      <c r="D122" s="39">
        <v>3.32005958557128</v>
      </c>
      <c r="E122" s="39">
        <f t="shared" si="2"/>
        <v>5.7092347145080398</v>
      </c>
      <c r="F122" s="39">
        <f t="shared" si="3"/>
        <v>1.7140655517578121</v>
      </c>
      <c r="G122">
        <v>1.4273086786270099</v>
      </c>
      <c r="H122">
        <v>0.42851638793945301</v>
      </c>
      <c r="I122">
        <v>15597</v>
      </c>
      <c r="J122">
        <v>11</v>
      </c>
      <c r="K122">
        <v>15586</v>
      </c>
      <c r="L122">
        <v>3</v>
      </c>
      <c r="M122">
        <v>8</v>
      </c>
      <c r="N122">
        <v>668</v>
      </c>
      <c r="O122">
        <v>14918</v>
      </c>
      <c r="P122">
        <v>0.19928407364834699</v>
      </c>
      <c r="Q122"/>
      <c r="R122"/>
      <c r="S122"/>
      <c r="T122"/>
      <c r="U122"/>
      <c r="V122"/>
      <c r="W122"/>
      <c r="X122">
        <v>7282.25830078125</v>
      </c>
      <c r="Y122"/>
      <c r="Z122"/>
      <c r="AA122" t="s">
        <v>158</v>
      </c>
      <c r="AB122">
        <v>1.60438843902126E-2</v>
      </c>
      <c r="AC122"/>
      <c r="AD122"/>
      <c r="AE122">
        <v>2.5773075334639899E-2</v>
      </c>
      <c r="AF122">
        <v>6.31469344578526E-3</v>
      </c>
      <c r="AG122">
        <v>1.57905427479065</v>
      </c>
      <c r="AH122"/>
      <c r="AI122"/>
      <c r="AJ122">
        <v>2.5214901169849702</v>
      </c>
      <c r="AK122">
        <v>0.636618432596325</v>
      </c>
      <c r="AL122">
        <v>9700.0475852272702</v>
      </c>
      <c r="AM122">
        <v>4247.2125296772001</v>
      </c>
      <c r="AN122">
        <v>4251.0582170280304</v>
      </c>
      <c r="AO122" t="s">
        <v>101</v>
      </c>
      <c r="AP122"/>
      <c r="AQ122"/>
      <c r="AR122"/>
      <c r="AS122">
        <v>1.1068418025970499</v>
      </c>
      <c r="AT122">
        <v>0.60374003648757901</v>
      </c>
      <c r="AU122"/>
      <c r="AV122"/>
      <c r="AW122"/>
      <c r="AX122"/>
      <c r="AY122"/>
      <c r="AZ122"/>
      <c r="BA122">
        <v>2.09455659785861E-2</v>
      </c>
      <c r="BB122">
        <v>1.1142202801839101E-2</v>
      </c>
      <c r="BC122"/>
      <c r="BD122"/>
      <c r="BE122">
        <v>2.0538646102330902</v>
      </c>
      <c r="BF122">
        <v>1.1042439393482</v>
      </c>
    </row>
    <row r="123" spans="1:58">
      <c r="A123" t="s">
        <v>164</v>
      </c>
      <c r="B123" s="79">
        <v>1132</v>
      </c>
      <c r="C123" t="s">
        <v>158</v>
      </c>
      <c r="D123" s="39">
        <v>206.93613281250001</v>
      </c>
      <c r="E123" s="39">
        <f t="shared" si="2"/>
        <v>222.6213378906252</v>
      </c>
      <c r="F123" s="39">
        <f t="shared" si="3"/>
        <v>191.3030548095704</v>
      </c>
      <c r="G123">
        <v>55.6553344726563</v>
      </c>
      <c r="H123">
        <v>47.825763702392599</v>
      </c>
      <c r="I123">
        <v>15597</v>
      </c>
      <c r="J123">
        <v>671</v>
      </c>
      <c r="K123">
        <v>14926</v>
      </c>
      <c r="L123">
        <v>3</v>
      </c>
      <c r="M123">
        <v>8</v>
      </c>
      <c r="N123">
        <v>668</v>
      </c>
      <c r="O123">
        <v>14918</v>
      </c>
      <c r="P123">
        <v>0.19928407364834699</v>
      </c>
      <c r="Q123"/>
      <c r="R123"/>
      <c r="S123"/>
      <c r="T123"/>
      <c r="U123"/>
      <c r="V123"/>
      <c r="W123"/>
      <c r="X123">
        <v>5942.12548828125</v>
      </c>
      <c r="Y123"/>
      <c r="Z123"/>
      <c r="AA123"/>
      <c r="AB123"/>
      <c r="AC123"/>
      <c r="AD123"/>
      <c r="AE123"/>
      <c r="AF123"/>
      <c r="AG123"/>
      <c r="AH123"/>
      <c r="AI123"/>
      <c r="AJ123"/>
      <c r="AK123"/>
      <c r="AL123">
        <v>6708.7283096882002</v>
      </c>
      <c r="AM123">
        <v>4290.3618748815798</v>
      </c>
      <c r="AN123">
        <v>4394.4026441163496</v>
      </c>
      <c r="AO123" t="s">
        <v>101</v>
      </c>
      <c r="AP123"/>
      <c r="AQ123"/>
      <c r="AR123"/>
      <c r="AS123">
        <v>53.733062744140597</v>
      </c>
      <c r="AT123">
        <v>49.738395690917997</v>
      </c>
      <c r="AU123"/>
      <c r="AV123"/>
      <c r="AW123"/>
      <c r="AX123"/>
      <c r="AY123"/>
      <c r="AZ123"/>
      <c r="BA123"/>
      <c r="BB123"/>
      <c r="BC123"/>
      <c r="BD123"/>
      <c r="BE123"/>
      <c r="BF123"/>
    </row>
    <row r="124" spans="1:58">
      <c r="A124" t="s">
        <v>165</v>
      </c>
      <c r="B124" s="79">
        <v>1141</v>
      </c>
      <c r="C124" t="s">
        <v>27</v>
      </c>
      <c r="D124" s="39">
        <v>2.7393226623535201</v>
      </c>
      <c r="E124" s="39">
        <f t="shared" si="2"/>
        <v>4.8261132240295597</v>
      </c>
      <c r="F124" s="39">
        <f t="shared" si="3"/>
        <v>1.363709449768068</v>
      </c>
      <c r="G124">
        <v>1.2065283060073899</v>
      </c>
      <c r="H124">
        <v>0.34092736244201699</v>
      </c>
      <c r="I124">
        <v>17184</v>
      </c>
      <c r="J124">
        <v>10</v>
      </c>
      <c r="K124">
        <v>17174</v>
      </c>
      <c r="L124">
        <v>1</v>
      </c>
      <c r="M124">
        <v>9</v>
      </c>
      <c r="N124">
        <v>607</v>
      </c>
      <c r="O124">
        <v>16567</v>
      </c>
      <c r="P124">
        <v>4.5888183672980899E-2</v>
      </c>
      <c r="Q124"/>
      <c r="R124"/>
      <c r="S124"/>
      <c r="T124"/>
      <c r="U124"/>
      <c r="V124"/>
      <c r="W124"/>
      <c r="X124">
        <v>7282.25830078125</v>
      </c>
      <c r="Y124"/>
      <c r="Z124"/>
      <c r="AA124" t="s">
        <v>158</v>
      </c>
      <c r="AB124">
        <v>1.6159355448527198E-2</v>
      </c>
      <c r="AC124"/>
      <c r="AD124"/>
      <c r="AE124">
        <v>2.64522440053446E-2</v>
      </c>
      <c r="AF124">
        <v>5.8664668917097198E-3</v>
      </c>
      <c r="AG124">
        <v>1.59023831861436</v>
      </c>
      <c r="AH124"/>
      <c r="AI124"/>
      <c r="AJ124">
        <v>2.5870511752379799</v>
      </c>
      <c r="AK124">
        <v>0.59342546199073498</v>
      </c>
      <c r="AL124">
        <v>9782.1305664062493</v>
      </c>
      <c r="AM124">
        <v>4303.7343991809203</v>
      </c>
      <c r="AN124">
        <v>4306.9224788871798</v>
      </c>
      <c r="AO124" t="s">
        <v>101</v>
      </c>
      <c r="AP124"/>
      <c r="AQ124"/>
      <c r="AR124"/>
      <c r="AS124">
        <v>0.92564344406127896</v>
      </c>
      <c r="AT124">
        <v>0.48995578289031999</v>
      </c>
      <c r="AU124"/>
      <c r="AV124"/>
      <c r="AW124"/>
      <c r="AX124"/>
      <c r="AY124"/>
      <c r="AZ124"/>
      <c r="BA124">
        <v>2.1341239707442099E-2</v>
      </c>
      <c r="BB124">
        <v>1.09774711896122E-2</v>
      </c>
      <c r="BC124"/>
      <c r="BD124"/>
      <c r="BE124">
        <v>2.0920769251735201</v>
      </c>
      <c r="BF124">
        <v>1.0883997120552</v>
      </c>
    </row>
    <row r="125" spans="1:58">
      <c r="A125" t="s">
        <v>165</v>
      </c>
      <c r="B125" s="79">
        <v>1141</v>
      </c>
      <c r="C125" t="s">
        <v>158</v>
      </c>
      <c r="D125" s="39">
        <v>169.5192993164062</v>
      </c>
      <c r="E125" s="39">
        <f t="shared" si="2"/>
        <v>183.01420593261719</v>
      </c>
      <c r="F125" s="39">
        <f t="shared" si="3"/>
        <v>156.0630035400392</v>
      </c>
      <c r="G125">
        <v>45.753551483154297</v>
      </c>
      <c r="H125">
        <v>39.015750885009801</v>
      </c>
      <c r="I125">
        <v>17184</v>
      </c>
      <c r="J125">
        <v>608</v>
      </c>
      <c r="K125">
        <v>16576</v>
      </c>
      <c r="L125">
        <v>1</v>
      </c>
      <c r="M125">
        <v>9</v>
      </c>
      <c r="N125">
        <v>607</v>
      </c>
      <c r="O125">
        <v>16567</v>
      </c>
      <c r="P125">
        <v>4.5888183672980899E-2</v>
      </c>
      <c r="Q125"/>
      <c r="R125"/>
      <c r="S125"/>
      <c r="T125"/>
      <c r="U125"/>
      <c r="V125"/>
      <c r="W125"/>
      <c r="X125">
        <v>5942.12548828125</v>
      </c>
      <c r="Y125"/>
      <c r="Z125"/>
      <c r="AA125"/>
      <c r="AB125"/>
      <c r="AC125"/>
      <c r="AD125"/>
      <c r="AE125"/>
      <c r="AF125"/>
      <c r="AG125"/>
      <c r="AH125"/>
      <c r="AI125"/>
      <c r="AJ125"/>
      <c r="AK125"/>
      <c r="AL125">
        <v>6795.6947342721996</v>
      </c>
      <c r="AM125">
        <v>4336.7383198240996</v>
      </c>
      <c r="AN125">
        <v>4423.7405020857896</v>
      </c>
      <c r="AO125" t="s">
        <v>101</v>
      </c>
      <c r="AP125"/>
      <c r="AQ125"/>
      <c r="AR125"/>
      <c r="AS125">
        <v>44.099903106689503</v>
      </c>
      <c r="AT125">
        <v>40.662258148193402</v>
      </c>
      <c r="AU125"/>
      <c r="AV125"/>
      <c r="AW125"/>
      <c r="AX125"/>
      <c r="AY125"/>
      <c r="AZ125"/>
      <c r="BA125"/>
      <c r="BB125"/>
      <c r="BC125"/>
      <c r="BD125"/>
      <c r="BE125"/>
      <c r="BF125"/>
    </row>
    <row r="126" spans="1:58">
      <c r="A126" t="s">
        <v>166</v>
      </c>
      <c r="B126" s="79">
        <v>1063</v>
      </c>
      <c r="C126" t="s">
        <v>27</v>
      </c>
      <c r="D126" s="39">
        <v>11.316757202148441</v>
      </c>
      <c r="E126" s="39">
        <f t="shared" si="2"/>
        <v>15.265449523925801</v>
      </c>
      <c r="F126" s="39">
        <f t="shared" si="3"/>
        <v>8.1174488067626793</v>
      </c>
      <c r="G126">
        <v>3.8163623809814502</v>
      </c>
      <c r="H126">
        <v>2.0293622016906698</v>
      </c>
      <c r="I126">
        <v>16237</v>
      </c>
      <c r="J126">
        <v>39</v>
      </c>
      <c r="K126">
        <v>16198</v>
      </c>
      <c r="L126">
        <v>3</v>
      </c>
      <c r="M126">
        <v>36</v>
      </c>
      <c r="N126">
        <v>1283</v>
      </c>
      <c r="O126">
        <v>14915</v>
      </c>
      <c r="P126">
        <v>0</v>
      </c>
      <c r="Q126"/>
      <c r="R126"/>
      <c r="S126"/>
      <c r="T126"/>
      <c r="U126"/>
      <c r="V126"/>
      <c r="W126"/>
      <c r="X126">
        <v>7282.25830078125</v>
      </c>
      <c r="Y126"/>
      <c r="Z126"/>
      <c r="AA126" t="s">
        <v>158</v>
      </c>
      <c r="AB126">
        <v>2.9144137566475201E-2</v>
      </c>
      <c r="AC126"/>
      <c r="AD126"/>
      <c r="AE126">
        <v>3.8485187040443701E-2</v>
      </c>
      <c r="AF126">
        <v>1.9803088092506801E-2</v>
      </c>
      <c r="AG126">
        <v>2.8318810264410299</v>
      </c>
      <c r="AH126"/>
      <c r="AI126"/>
      <c r="AJ126">
        <v>3.7138296024400299</v>
      </c>
      <c r="AK126">
        <v>1.9499324504420401</v>
      </c>
      <c r="AL126">
        <v>9644.3587740384592</v>
      </c>
      <c r="AM126">
        <v>4292.4187171937001</v>
      </c>
      <c r="AN126">
        <v>4305.2736572821996</v>
      </c>
      <c r="AO126" t="s">
        <v>101</v>
      </c>
      <c r="AP126"/>
      <c r="AQ126"/>
      <c r="AR126"/>
      <c r="AS126">
        <v>3.3058152198791499</v>
      </c>
      <c r="AT126">
        <v>2.4008917808532702</v>
      </c>
      <c r="AU126"/>
      <c r="AV126"/>
      <c r="AW126"/>
      <c r="AX126"/>
      <c r="AY126"/>
      <c r="AZ126"/>
      <c r="BA126">
        <v>3.38754138157722E-2</v>
      </c>
      <c r="BB126">
        <v>2.4412861317178201E-2</v>
      </c>
      <c r="BC126"/>
      <c r="BD126"/>
      <c r="BE126">
        <v>3.2785912555597099</v>
      </c>
      <c r="BF126">
        <v>2.3851707973223601</v>
      </c>
    </row>
    <row r="127" spans="1:58">
      <c r="A127" t="s">
        <v>166</v>
      </c>
      <c r="B127" s="79">
        <v>1063</v>
      </c>
      <c r="C127" t="s">
        <v>158</v>
      </c>
      <c r="D127" s="39">
        <v>388.30302734374999</v>
      </c>
      <c r="E127" s="39">
        <f t="shared" si="2"/>
        <v>409.580078125</v>
      </c>
      <c r="F127" s="39">
        <f t="shared" si="3"/>
        <v>367.12179565429682</v>
      </c>
      <c r="G127">
        <v>102.39501953125</v>
      </c>
      <c r="H127">
        <v>91.780448913574205</v>
      </c>
      <c r="I127">
        <v>16237</v>
      </c>
      <c r="J127">
        <v>1286</v>
      </c>
      <c r="K127">
        <v>14951</v>
      </c>
      <c r="L127">
        <v>3</v>
      </c>
      <c r="M127">
        <v>36</v>
      </c>
      <c r="N127">
        <v>1283</v>
      </c>
      <c r="O127">
        <v>14915</v>
      </c>
      <c r="P127">
        <v>0</v>
      </c>
      <c r="Q127"/>
      <c r="R127"/>
      <c r="S127"/>
      <c r="T127"/>
      <c r="U127"/>
      <c r="V127"/>
      <c r="W127"/>
      <c r="X127">
        <v>5942.12548828125</v>
      </c>
      <c r="Y127"/>
      <c r="Z127"/>
      <c r="AA127"/>
      <c r="AB127"/>
      <c r="AC127"/>
      <c r="AD127"/>
      <c r="AE127"/>
      <c r="AF127"/>
      <c r="AG127"/>
      <c r="AH127"/>
      <c r="AI127"/>
      <c r="AJ127"/>
      <c r="AK127"/>
      <c r="AL127">
        <v>6623.2173724849299</v>
      </c>
      <c r="AM127">
        <v>4277.7834165663799</v>
      </c>
      <c r="AN127">
        <v>4463.54606159386</v>
      </c>
      <c r="AO127" t="s">
        <v>101</v>
      </c>
      <c r="AP127"/>
      <c r="AQ127"/>
      <c r="AR127"/>
      <c r="AS127">
        <v>99.786666870117202</v>
      </c>
      <c r="AT127">
        <v>94.37109375</v>
      </c>
      <c r="AU127"/>
      <c r="AV127"/>
      <c r="AW127"/>
      <c r="AX127"/>
      <c r="AY127"/>
      <c r="AZ127"/>
      <c r="BA127"/>
      <c r="BB127"/>
      <c r="BC127"/>
      <c r="BD127"/>
      <c r="BE127"/>
      <c r="BF127"/>
    </row>
    <row r="128" spans="1:58">
      <c r="A128" t="s">
        <v>167</v>
      </c>
      <c r="B128" s="79" t="s">
        <v>35</v>
      </c>
      <c r="C128" t="s">
        <v>27</v>
      </c>
      <c r="D128" s="39">
        <v>20.191130065917999</v>
      </c>
      <c r="E128" s="39">
        <f t="shared" si="2"/>
        <v>25.440532684326161</v>
      </c>
      <c r="F128" s="39">
        <f t="shared" si="3"/>
        <v>15.721729278564441</v>
      </c>
      <c r="G128">
        <v>6.3601331710815403</v>
      </c>
      <c r="H128">
        <v>3.9304323196411102</v>
      </c>
      <c r="I128">
        <v>15649</v>
      </c>
      <c r="J128">
        <v>67</v>
      </c>
      <c r="K128">
        <v>15582</v>
      </c>
      <c r="L128">
        <v>2</v>
      </c>
      <c r="M128">
        <v>65</v>
      </c>
      <c r="N128">
        <v>987</v>
      </c>
      <c r="O128">
        <v>14595</v>
      </c>
      <c r="P128">
        <v>0</v>
      </c>
      <c r="Q128"/>
      <c r="R128"/>
      <c r="S128"/>
      <c r="T128"/>
      <c r="U128"/>
      <c r="V128"/>
      <c r="W128"/>
      <c r="X128">
        <v>7282.25830078125</v>
      </c>
      <c r="Y128"/>
      <c r="Z128"/>
      <c r="AA128" t="s">
        <v>158</v>
      </c>
      <c r="AB128">
        <v>6.5721982754339006E-2</v>
      </c>
      <c r="AC128"/>
      <c r="AD128"/>
      <c r="AE128">
        <v>8.2061246437952803E-2</v>
      </c>
      <c r="AF128">
        <v>4.9382719070725299E-2</v>
      </c>
      <c r="AG128">
        <v>6.1668975415597398</v>
      </c>
      <c r="AH128"/>
      <c r="AI128"/>
      <c r="AJ128">
        <v>7.6055127039847097</v>
      </c>
      <c r="AK128">
        <v>4.7282823791347601</v>
      </c>
      <c r="AL128">
        <v>9629.4469012360096</v>
      </c>
      <c r="AM128">
        <v>4191.2942397125298</v>
      </c>
      <c r="AN128">
        <v>4214.5772755820399</v>
      </c>
      <c r="AO128" t="s">
        <v>101</v>
      </c>
      <c r="AP128"/>
      <c r="AQ128"/>
      <c r="AR128"/>
      <c r="AS128">
        <v>5.68851566314697</v>
      </c>
      <c r="AT128">
        <v>4.4572792053222701</v>
      </c>
      <c r="AU128"/>
      <c r="AV128"/>
      <c r="AW128"/>
      <c r="AX128"/>
      <c r="AY128"/>
      <c r="AZ128"/>
      <c r="BA128">
        <v>7.40053719575305E-2</v>
      </c>
      <c r="BB128">
        <v>5.7438593551147499E-2</v>
      </c>
      <c r="BC128"/>
      <c r="BD128"/>
      <c r="BE128">
        <v>6.8962210615620201</v>
      </c>
      <c r="BF128">
        <v>5.4375740215574604</v>
      </c>
    </row>
    <row r="129" spans="1:58">
      <c r="A129" t="s">
        <v>167</v>
      </c>
      <c r="B129" s="79" t="s">
        <v>35</v>
      </c>
      <c r="C129" t="s">
        <v>158</v>
      </c>
      <c r="D129" s="39">
        <v>307.22033691406199</v>
      </c>
      <c r="E129" s="39">
        <f t="shared" si="2"/>
        <v>326.41009521484358</v>
      </c>
      <c r="F129" s="39">
        <f t="shared" si="3"/>
        <v>288.10848999023438</v>
      </c>
      <c r="G129">
        <v>81.602523803710895</v>
      </c>
      <c r="H129">
        <v>72.027122497558594</v>
      </c>
      <c r="I129">
        <v>15649</v>
      </c>
      <c r="J129">
        <v>989</v>
      </c>
      <c r="K129">
        <v>14660</v>
      </c>
      <c r="L129">
        <v>2</v>
      </c>
      <c r="M129">
        <v>65</v>
      </c>
      <c r="N129">
        <v>987</v>
      </c>
      <c r="O129">
        <v>14595</v>
      </c>
      <c r="P129">
        <v>0</v>
      </c>
      <c r="Q129"/>
      <c r="R129"/>
      <c r="S129"/>
      <c r="T129"/>
      <c r="U129"/>
      <c r="V129"/>
      <c r="W129"/>
      <c r="X129">
        <v>5942.12548828125</v>
      </c>
      <c r="Y129"/>
      <c r="Z129"/>
      <c r="AA129"/>
      <c r="AB129"/>
      <c r="AC129"/>
      <c r="AD129"/>
      <c r="AE129"/>
      <c r="AF129"/>
      <c r="AG129"/>
      <c r="AH129"/>
      <c r="AI129"/>
      <c r="AJ129"/>
      <c r="AK129"/>
      <c r="AL129">
        <v>6587.9672762694299</v>
      </c>
      <c r="AM129">
        <v>4217.8854294822404</v>
      </c>
      <c r="AN129">
        <v>4367.6720577954102</v>
      </c>
      <c r="AO129" t="s">
        <v>101</v>
      </c>
      <c r="AP129"/>
      <c r="AQ129"/>
      <c r="AR129"/>
      <c r="AS129">
        <v>79.250320434570298</v>
      </c>
      <c r="AT129">
        <v>74.364921569824205</v>
      </c>
      <c r="AU129"/>
      <c r="AV129"/>
      <c r="AW129"/>
      <c r="AX129"/>
      <c r="AY129"/>
      <c r="AZ129"/>
      <c r="BA129"/>
      <c r="BB129"/>
      <c r="BC129"/>
      <c r="BD129"/>
      <c r="BE129"/>
      <c r="BF129"/>
    </row>
    <row r="130" spans="1:58">
      <c r="A130" t="s">
        <v>168</v>
      </c>
      <c r="B130" s="79" t="s">
        <v>36</v>
      </c>
      <c r="C130" t="s">
        <v>27</v>
      </c>
      <c r="D130" s="39">
        <v>7.842205810546881</v>
      </c>
      <c r="E130" s="39">
        <f t="shared" si="2"/>
        <v>11.13113689422608</v>
      </c>
      <c r="F130" s="39">
        <f t="shared" si="3"/>
        <v>5.2763657569885201</v>
      </c>
      <c r="G130">
        <v>2.7827842235565199</v>
      </c>
      <c r="H130">
        <v>1.31909143924713</v>
      </c>
      <c r="I130">
        <v>16816</v>
      </c>
      <c r="J130">
        <v>28</v>
      </c>
      <c r="K130">
        <v>16788</v>
      </c>
      <c r="L130">
        <v>1</v>
      </c>
      <c r="M130">
        <v>27</v>
      </c>
      <c r="N130">
        <v>796</v>
      </c>
      <c r="O130">
        <v>15992</v>
      </c>
      <c r="P130">
        <v>0</v>
      </c>
      <c r="Q130"/>
      <c r="R130"/>
      <c r="S130"/>
      <c r="T130"/>
      <c r="U130"/>
      <c r="V130"/>
      <c r="W130"/>
      <c r="X130">
        <v>7282.25830078125</v>
      </c>
      <c r="Y130"/>
      <c r="Z130"/>
      <c r="AA130" t="s">
        <v>158</v>
      </c>
      <c r="AB130">
        <v>3.4321048103058201E-2</v>
      </c>
      <c r="AC130"/>
      <c r="AD130"/>
      <c r="AE130">
        <v>4.7352361950312699E-2</v>
      </c>
      <c r="AF130">
        <v>2.1289734255803699E-2</v>
      </c>
      <c r="AG130">
        <v>3.3182200213369799</v>
      </c>
      <c r="AH130"/>
      <c r="AI130"/>
      <c r="AJ130">
        <v>4.5363046968096503</v>
      </c>
      <c r="AK130">
        <v>2.1001353458643202</v>
      </c>
      <c r="AL130">
        <v>9730.4862583705399</v>
      </c>
      <c r="AM130">
        <v>4096.2280196361899</v>
      </c>
      <c r="AN130">
        <v>4105.6095152763301</v>
      </c>
      <c r="AO130" t="s">
        <v>101</v>
      </c>
      <c r="AP130"/>
      <c r="AQ130"/>
      <c r="AR130"/>
      <c r="AS130">
        <v>2.35417580604553</v>
      </c>
      <c r="AT130">
        <v>1.61357593536377</v>
      </c>
      <c r="AU130"/>
      <c r="AV130"/>
      <c r="AW130"/>
      <c r="AX130"/>
      <c r="AY130"/>
      <c r="AZ130"/>
      <c r="BA130">
        <v>4.0916484922298497E-2</v>
      </c>
      <c r="BB130">
        <v>2.77256112838179E-2</v>
      </c>
      <c r="BC130"/>
      <c r="BD130"/>
      <c r="BE130">
        <v>3.9347196783732898</v>
      </c>
      <c r="BF130">
        <v>2.7017203643006802</v>
      </c>
    </row>
    <row r="131" spans="1:58">
      <c r="A131" t="s">
        <v>168</v>
      </c>
      <c r="B131" s="79" t="s">
        <v>36</v>
      </c>
      <c r="C131" t="s">
        <v>158</v>
      </c>
      <c r="D131" s="39">
        <v>228.49550781249999</v>
      </c>
      <c r="E131" s="39">
        <f t="shared" ref="E131:E145" si="4">G131*4</f>
        <v>244.38757324218761</v>
      </c>
      <c r="F131" s="39">
        <f t="shared" ref="F131:F145" si="5">H131*4</f>
        <v>212.65692138671881</v>
      </c>
      <c r="G131">
        <v>61.096893310546903</v>
      </c>
      <c r="H131">
        <v>53.164230346679702</v>
      </c>
      <c r="I131">
        <v>16816</v>
      </c>
      <c r="J131">
        <v>797</v>
      </c>
      <c r="K131">
        <v>16019</v>
      </c>
      <c r="L131">
        <v>1</v>
      </c>
      <c r="M131">
        <v>27</v>
      </c>
      <c r="N131">
        <v>796</v>
      </c>
      <c r="O131">
        <v>15992</v>
      </c>
      <c r="P131">
        <v>0</v>
      </c>
      <c r="Q131"/>
      <c r="R131"/>
      <c r="S131"/>
      <c r="T131"/>
      <c r="U131"/>
      <c r="V131"/>
      <c r="W131"/>
      <c r="X131">
        <v>5942.12548828125</v>
      </c>
      <c r="Y131"/>
      <c r="Z131"/>
      <c r="AA131"/>
      <c r="AB131"/>
      <c r="AC131"/>
      <c r="AD131"/>
      <c r="AE131"/>
      <c r="AF131"/>
      <c r="AG131"/>
      <c r="AH131"/>
      <c r="AI131"/>
      <c r="AJ131"/>
      <c r="AK131"/>
      <c r="AL131">
        <v>6701.1764392350196</v>
      </c>
      <c r="AM131">
        <v>4173.8400895061404</v>
      </c>
      <c r="AN131">
        <v>4293.62404946891</v>
      </c>
      <c r="AO131" t="s">
        <v>101</v>
      </c>
      <c r="AP131"/>
      <c r="AQ131"/>
      <c r="AR131"/>
      <c r="AS131">
        <v>59.149250030517599</v>
      </c>
      <c r="AT131">
        <v>55.101985931396499</v>
      </c>
      <c r="AU131"/>
      <c r="AV131"/>
      <c r="AW131"/>
      <c r="AX131"/>
      <c r="AY131"/>
      <c r="AZ131"/>
      <c r="BA131"/>
      <c r="BB131"/>
      <c r="BC131"/>
      <c r="BD131"/>
      <c r="BE131"/>
      <c r="BF131"/>
    </row>
    <row r="132" spans="1:58">
      <c r="A132" t="s">
        <v>169</v>
      </c>
      <c r="B132" s="79" t="s">
        <v>37</v>
      </c>
      <c r="C132" t="s">
        <v>27</v>
      </c>
      <c r="D132" s="39">
        <v>6.5389762878418001</v>
      </c>
      <c r="E132" s="39">
        <f t="shared" si="4"/>
        <v>9.5300426483154403</v>
      </c>
      <c r="F132" s="39">
        <f t="shared" si="5"/>
        <v>4.2514805793762402</v>
      </c>
      <c r="G132">
        <v>2.3825106620788601</v>
      </c>
      <c r="H132">
        <v>1.0628701448440601</v>
      </c>
      <c r="I132">
        <v>17284</v>
      </c>
      <c r="J132">
        <v>24</v>
      </c>
      <c r="K132">
        <v>17260</v>
      </c>
      <c r="L132">
        <v>1</v>
      </c>
      <c r="M132">
        <v>23</v>
      </c>
      <c r="N132">
        <v>636</v>
      </c>
      <c r="O132">
        <v>16624</v>
      </c>
      <c r="P132">
        <v>8.1726576362530692E-3</v>
      </c>
      <c r="Q132"/>
      <c r="R132"/>
      <c r="S132"/>
      <c r="T132"/>
      <c r="U132"/>
      <c r="V132"/>
      <c r="W132"/>
      <c r="X132">
        <v>7282.25830078125</v>
      </c>
      <c r="Y132"/>
      <c r="Z132"/>
      <c r="AA132" t="s">
        <v>158</v>
      </c>
      <c r="AB132">
        <v>3.7003678600731602E-2</v>
      </c>
      <c r="AC132"/>
      <c r="AD132"/>
      <c r="AE132">
        <v>5.2213181488087498E-2</v>
      </c>
      <c r="AF132">
        <v>2.1794175713375601E-2</v>
      </c>
      <c r="AG132">
        <v>3.5683266476607001</v>
      </c>
      <c r="AH132"/>
      <c r="AI132"/>
      <c r="AJ132">
        <v>4.9826686066632098</v>
      </c>
      <c r="AK132">
        <v>2.1539846886581802</v>
      </c>
      <c r="AL132">
        <v>9570.2410481770803</v>
      </c>
      <c r="AM132">
        <v>4053.8484713911298</v>
      </c>
      <c r="AN132">
        <v>4061.5083546266601</v>
      </c>
      <c r="AO132" t="s">
        <v>101</v>
      </c>
      <c r="AP132"/>
      <c r="AQ132"/>
      <c r="AR132"/>
      <c r="AS132">
        <v>1.9910790920257599</v>
      </c>
      <c r="AT132">
        <v>1.32376337051392</v>
      </c>
      <c r="AU132"/>
      <c r="AV132"/>
      <c r="AW132"/>
      <c r="AX132"/>
      <c r="AY132"/>
      <c r="AZ132"/>
      <c r="BA132">
        <v>4.4697285739028099E-2</v>
      </c>
      <c r="BB132">
        <v>2.9310071462435101E-2</v>
      </c>
      <c r="BC132"/>
      <c r="BD132"/>
      <c r="BE132">
        <v>4.2837603782936604</v>
      </c>
      <c r="BF132">
        <v>2.85289291702773</v>
      </c>
    </row>
    <row r="133" spans="1:58">
      <c r="A133" t="s">
        <v>169</v>
      </c>
      <c r="B133" s="79" t="s">
        <v>37</v>
      </c>
      <c r="C133" t="s">
        <v>158</v>
      </c>
      <c r="D133" s="39">
        <v>176.71152343750001</v>
      </c>
      <c r="E133" s="39">
        <f t="shared" si="4"/>
        <v>190.45544433593761</v>
      </c>
      <c r="F133" s="39">
        <f t="shared" si="5"/>
        <v>163.00762939453119</v>
      </c>
      <c r="G133">
        <v>47.613861083984403</v>
      </c>
      <c r="H133">
        <v>40.751907348632798</v>
      </c>
      <c r="I133">
        <v>17284</v>
      </c>
      <c r="J133">
        <v>637</v>
      </c>
      <c r="K133">
        <v>16647</v>
      </c>
      <c r="L133">
        <v>1</v>
      </c>
      <c r="M133">
        <v>23</v>
      </c>
      <c r="N133">
        <v>636</v>
      </c>
      <c r="O133">
        <v>16624</v>
      </c>
      <c r="P133">
        <v>8.1726576362530692E-3</v>
      </c>
      <c r="Q133"/>
      <c r="R133"/>
      <c r="S133"/>
      <c r="T133"/>
      <c r="U133"/>
      <c r="V133"/>
      <c r="W133"/>
      <c r="X133">
        <v>5942.12548828125</v>
      </c>
      <c r="Y133"/>
      <c r="Z133"/>
      <c r="AA133"/>
      <c r="AB133"/>
      <c r="AC133"/>
      <c r="AD133"/>
      <c r="AE133"/>
      <c r="AF133"/>
      <c r="AG133"/>
      <c r="AH133"/>
      <c r="AI133"/>
      <c r="AJ133"/>
      <c r="AK133"/>
      <c r="AL133">
        <v>6638.73132803302</v>
      </c>
      <c r="AM133">
        <v>4150.3270851841498</v>
      </c>
      <c r="AN133">
        <v>4242.0369615261097</v>
      </c>
      <c r="AO133" t="s">
        <v>101</v>
      </c>
      <c r="AP133"/>
      <c r="AQ133"/>
      <c r="AR133"/>
      <c r="AS133">
        <v>45.929676055908203</v>
      </c>
      <c r="AT133">
        <v>42.428684234619098</v>
      </c>
      <c r="AU133"/>
      <c r="AV133"/>
      <c r="AW133"/>
      <c r="AX133"/>
      <c r="AY133"/>
      <c r="AZ133"/>
      <c r="BA133"/>
      <c r="BB133"/>
      <c r="BC133"/>
      <c r="BD133"/>
      <c r="BE133"/>
      <c r="BF133"/>
    </row>
    <row r="134" spans="1:58">
      <c r="A134" t="s">
        <v>170</v>
      </c>
      <c r="B134" s="79" t="s">
        <v>38</v>
      </c>
      <c r="C134" t="s">
        <v>27</v>
      </c>
      <c r="D134" s="39">
        <v>4.1392230987548801</v>
      </c>
      <c r="E134" s="39">
        <f t="shared" si="4"/>
        <v>6.6189813613891602</v>
      </c>
      <c r="F134" s="39">
        <f t="shared" si="5"/>
        <v>2.3735368251800519</v>
      </c>
      <c r="G134">
        <v>1.65474534034729</v>
      </c>
      <c r="H134">
        <v>0.59338420629501298</v>
      </c>
      <c r="I134">
        <v>17061</v>
      </c>
      <c r="J134">
        <v>15</v>
      </c>
      <c r="K134">
        <v>17046</v>
      </c>
      <c r="L134">
        <v>0</v>
      </c>
      <c r="M134">
        <v>15</v>
      </c>
      <c r="N134">
        <v>737</v>
      </c>
      <c r="O134">
        <v>16309</v>
      </c>
      <c r="P134">
        <v>0</v>
      </c>
      <c r="Q134"/>
      <c r="R134"/>
      <c r="S134"/>
      <c r="T134"/>
      <c r="U134"/>
      <c r="V134"/>
      <c r="W134"/>
      <c r="X134">
        <v>7282.25830078125</v>
      </c>
      <c r="Y134"/>
      <c r="Z134"/>
      <c r="AA134" t="s">
        <v>158</v>
      </c>
      <c r="AB134">
        <v>1.9918705171681199E-2</v>
      </c>
      <c r="AC134"/>
      <c r="AD134"/>
      <c r="AE134">
        <v>3.0234384867108999E-2</v>
      </c>
      <c r="AF134">
        <v>9.6030254762532706E-3</v>
      </c>
      <c r="AG134">
        <v>1.95296988580362</v>
      </c>
      <c r="AH134"/>
      <c r="AI134"/>
      <c r="AJ134">
        <v>2.9446388812023998</v>
      </c>
      <c r="AK134">
        <v>0.96130089040484501</v>
      </c>
      <c r="AL134">
        <v>9765.2679687500004</v>
      </c>
      <c r="AM134">
        <v>4096.9802086362497</v>
      </c>
      <c r="AN134">
        <v>4101.9637568691696</v>
      </c>
      <c r="AO134" t="s">
        <v>101</v>
      </c>
      <c r="AP134"/>
      <c r="AQ134"/>
      <c r="AR134"/>
      <c r="AS134">
        <v>1.3256810903549201</v>
      </c>
      <c r="AT134">
        <v>0.79002648591995195</v>
      </c>
      <c r="AU134"/>
      <c r="AV134"/>
      <c r="AW134"/>
      <c r="AX134"/>
      <c r="AY134"/>
      <c r="AZ134"/>
      <c r="BA134">
        <v>2.5126001186122002E-2</v>
      </c>
      <c r="BB134">
        <v>1.4711409157240301E-2</v>
      </c>
      <c r="BC134"/>
      <c r="BD134"/>
      <c r="BE134">
        <v>2.4535587136705201</v>
      </c>
      <c r="BF134">
        <v>1.45238105793673</v>
      </c>
    </row>
    <row r="135" spans="1:58">
      <c r="A135" t="s">
        <v>170</v>
      </c>
      <c r="B135" s="79" t="s">
        <v>38</v>
      </c>
      <c r="C135" t="s">
        <v>158</v>
      </c>
      <c r="D135" s="39">
        <v>207.805834960938</v>
      </c>
      <c r="E135" s="39">
        <f t="shared" si="4"/>
        <v>222.83409118652361</v>
      </c>
      <c r="F135" s="39">
        <f t="shared" si="5"/>
        <v>192.82540893554679</v>
      </c>
      <c r="G135">
        <v>55.708522796630902</v>
      </c>
      <c r="H135">
        <v>48.206352233886697</v>
      </c>
      <c r="I135">
        <v>17061</v>
      </c>
      <c r="J135">
        <v>737</v>
      </c>
      <c r="K135">
        <v>16324</v>
      </c>
      <c r="L135">
        <v>0</v>
      </c>
      <c r="M135">
        <v>15</v>
      </c>
      <c r="N135">
        <v>737</v>
      </c>
      <c r="O135">
        <v>16309</v>
      </c>
      <c r="P135">
        <v>0</v>
      </c>
      <c r="Q135"/>
      <c r="R135"/>
      <c r="S135"/>
      <c r="T135"/>
      <c r="U135"/>
      <c r="V135"/>
      <c r="W135"/>
      <c r="X135">
        <v>5942.12548828125</v>
      </c>
      <c r="Y135"/>
      <c r="Z135"/>
      <c r="AA135"/>
      <c r="AB135"/>
      <c r="AC135"/>
      <c r="AD135"/>
      <c r="AE135"/>
      <c r="AF135"/>
      <c r="AG135"/>
      <c r="AH135"/>
      <c r="AI135"/>
      <c r="AJ135"/>
      <c r="AK135"/>
      <c r="AL135">
        <v>6714.6745456400504</v>
      </c>
      <c r="AM135">
        <v>4183.6462420533899</v>
      </c>
      <c r="AN135">
        <v>4292.9814427886004</v>
      </c>
      <c r="AO135" t="s">
        <v>101</v>
      </c>
      <c r="AP135"/>
      <c r="AQ135"/>
      <c r="AR135"/>
      <c r="AS135">
        <v>53.866828918457003</v>
      </c>
      <c r="AT135">
        <v>50.039199829101598</v>
      </c>
      <c r="AU135"/>
      <c r="AV135"/>
      <c r="AW135"/>
      <c r="AX135"/>
      <c r="AY135"/>
      <c r="AZ135"/>
      <c r="BA135"/>
      <c r="BB135"/>
      <c r="BC135"/>
      <c r="BD135"/>
      <c r="BE135"/>
      <c r="BF135"/>
    </row>
    <row r="136" spans="1:58">
      <c r="A136" t="s">
        <v>171</v>
      </c>
      <c r="B136" s="79" t="s">
        <v>39</v>
      </c>
      <c r="C136" t="s">
        <v>27</v>
      </c>
      <c r="D136" s="39">
        <v>15.490380859375</v>
      </c>
      <c r="E136" s="39">
        <f t="shared" si="4"/>
        <v>20.157808303833001</v>
      </c>
      <c r="F136" s="39">
        <f t="shared" si="5"/>
        <v>11.60813903808592</v>
      </c>
      <c r="G136">
        <v>5.0394520759582502</v>
      </c>
      <c r="H136">
        <v>2.9020347595214799</v>
      </c>
      <c r="I136">
        <v>15519</v>
      </c>
      <c r="J136">
        <v>51</v>
      </c>
      <c r="K136">
        <v>15468</v>
      </c>
      <c r="L136">
        <v>3</v>
      </c>
      <c r="M136">
        <v>48</v>
      </c>
      <c r="N136">
        <v>789</v>
      </c>
      <c r="O136">
        <v>14679</v>
      </c>
      <c r="P136">
        <v>3.18390289498722E-2</v>
      </c>
      <c r="Q136"/>
      <c r="R136"/>
      <c r="S136"/>
      <c r="T136"/>
      <c r="U136"/>
      <c r="V136"/>
      <c r="W136"/>
      <c r="X136">
        <v>7282.25830078125</v>
      </c>
      <c r="Y136"/>
      <c r="Z136"/>
      <c r="AA136" t="s">
        <v>158</v>
      </c>
      <c r="AB136">
        <v>6.2839755052005203E-2</v>
      </c>
      <c r="AC136"/>
      <c r="AD136"/>
      <c r="AE136">
        <v>8.0725308411335406E-2</v>
      </c>
      <c r="AF136">
        <v>4.4954201692675E-2</v>
      </c>
      <c r="AG136">
        <v>5.9124392697307799</v>
      </c>
      <c r="AH136"/>
      <c r="AI136"/>
      <c r="AJ136">
        <v>7.4957523513985898</v>
      </c>
      <c r="AK136">
        <v>4.3291261880629701</v>
      </c>
      <c r="AL136">
        <v>9798.0435431985297</v>
      </c>
      <c r="AM136">
        <v>4215.80638682482</v>
      </c>
      <c r="AN136">
        <v>4234.1512605264197</v>
      </c>
      <c r="AO136" t="s">
        <v>101</v>
      </c>
      <c r="AP136"/>
      <c r="AQ136"/>
      <c r="AR136"/>
      <c r="AS136">
        <v>4.4392905235290501</v>
      </c>
      <c r="AT136">
        <v>3.3565006256103498</v>
      </c>
      <c r="AU136"/>
      <c r="AV136"/>
      <c r="AW136"/>
      <c r="AX136"/>
      <c r="AY136"/>
      <c r="AZ136"/>
      <c r="BA136">
        <v>7.1904245512347101E-2</v>
      </c>
      <c r="BB136">
        <v>5.3775264591663298E-2</v>
      </c>
      <c r="BC136"/>
      <c r="BD136"/>
      <c r="BE136">
        <v>6.7148704853702803</v>
      </c>
      <c r="BF136">
        <v>5.1100080540912796</v>
      </c>
    </row>
    <row r="137" spans="1:58">
      <c r="A137" t="s">
        <v>171</v>
      </c>
      <c r="B137" s="79" t="s">
        <v>39</v>
      </c>
      <c r="C137" t="s">
        <v>158</v>
      </c>
      <c r="D137" s="39">
        <v>246.50605468750001</v>
      </c>
      <c r="E137" s="39">
        <f t="shared" si="4"/>
        <v>263.70745849609358</v>
      </c>
      <c r="F137" s="39">
        <f t="shared" si="5"/>
        <v>229.3672790527344</v>
      </c>
      <c r="G137">
        <v>65.926864624023395</v>
      </c>
      <c r="H137">
        <v>57.341819763183601</v>
      </c>
      <c r="I137">
        <v>15519</v>
      </c>
      <c r="J137">
        <v>792</v>
      </c>
      <c r="K137">
        <v>14727</v>
      </c>
      <c r="L137">
        <v>3</v>
      </c>
      <c r="M137">
        <v>48</v>
      </c>
      <c r="N137">
        <v>789</v>
      </c>
      <c r="O137">
        <v>14679</v>
      </c>
      <c r="P137">
        <v>3.18390289498722E-2</v>
      </c>
      <c r="Q137"/>
      <c r="R137"/>
      <c r="S137"/>
      <c r="T137"/>
      <c r="U137"/>
      <c r="V137"/>
      <c r="W137"/>
      <c r="X137">
        <v>5942.12548828125</v>
      </c>
      <c r="Y137"/>
      <c r="Z137"/>
      <c r="AA137"/>
      <c r="AB137"/>
      <c r="AC137"/>
      <c r="AD137"/>
      <c r="AE137"/>
      <c r="AF137"/>
      <c r="AG137"/>
      <c r="AH137"/>
      <c r="AI137"/>
      <c r="AJ137"/>
      <c r="AK137"/>
      <c r="AL137">
        <v>6729.4513864228202</v>
      </c>
      <c r="AM137">
        <v>4258.8903781571998</v>
      </c>
      <c r="AN137">
        <v>4384.9735225960603</v>
      </c>
      <c r="AO137" t="s">
        <v>101</v>
      </c>
      <c r="AP137"/>
      <c r="AQ137"/>
      <c r="AR137"/>
      <c r="AS137">
        <v>63.818603515625</v>
      </c>
      <c r="AT137">
        <v>59.4384956359863</v>
      </c>
      <c r="AU137"/>
      <c r="AV137"/>
      <c r="AW137"/>
      <c r="AX137"/>
      <c r="AY137"/>
      <c r="AZ137"/>
      <c r="BA137"/>
      <c r="BB137"/>
      <c r="BC137"/>
      <c r="BD137"/>
      <c r="BE137"/>
      <c r="BF137"/>
    </row>
    <row r="138" spans="1:58">
      <c r="A138" t="s">
        <v>172</v>
      </c>
      <c r="B138" s="79" t="s">
        <v>40</v>
      </c>
      <c r="C138" t="s">
        <v>27</v>
      </c>
      <c r="D138" s="39">
        <v>6.2973270416259801</v>
      </c>
      <c r="E138" s="39">
        <f t="shared" si="4"/>
        <v>9.2481956481933594</v>
      </c>
      <c r="F138" s="39">
        <f t="shared" si="5"/>
        <v>4.0536909103393599</v>
      </c>
      <c r="G138">
        <v>2.3120489120483398</v>
      </c>
      <c r="H138">
        <v>1.01342272758484</v>
      </c>
      <c r="I138">
        <v>17199</v>
      </c>
      <c r="J138">
        <v>23</v>
      </c>
      <c r="K138">
        <v>17176</v>
      </c>
      <c r="L138">
        <v>1</v>
      </c>
      <c r="M138">
        <v>22</v>
      </c>
      <c r="N138">
        <v>728</v>
      </c>
      <c r="O138">
        <v>16448</v>
      </c>
      <c r="P138">
        <v>1.79658943489276E-3</v>
      </c>
      <c r="Q138"/>
      <c r="R138"/>
      <c r="S138"/>
      <c r="T138"/>
      <c r="U138"/>
      <c r="V138"/>
      <c r="W138"/>
      <c r="X138">
        <v>7282.25830078125</v>
      </c>
      <c r="Y138"/>
      <c r="Z138"/>
      <c r="AA138" t="s">
        <v>158</v>
      </c>
      <c r="AB138">
        <v>3.0897262477387701E-2</v>
      </c>
      <c r="AC138"/>
      <c r="AD138"/>
      <c r="AE138">
        <v>4.3836357228801102E-2</v>
      </c>
      <c r="AF138">
        <v>1.7958167725974399E-2</v>
      </c>
      <c r="AG138">
        <v>2.9971233411889502</v>
      </c>
      <c r="AH138"/>
      <c r="AI138"/>
      <c r="AJ138">
        <v>4.2146349768603599</v>
      </c>
      <c r="AK138">
        <v>1.77961170551754</v>
      </c>
      <c r="AL138">
        <v>9691.3825577445696</v>
      </c>
      <c r="AM138">
        <v>4299.8906954590802</v>
      </c>
      <c r="AN138">
        <v>4307.10066771518</v>
      </c>
      <c r="AO138" t="s">
        <v>101</v>
      </c>
      <c r="AP138"/>
      <c r="AQ138"/>
      <c r="AR138"/>
      <c r="AS138">
        <v>1.92542123794556</v>
      </c>
      <c r="AT138">
        <v>1.26881515979767</v>
      </c>
      <c r="AU138"/>
      <c r="AV138"/>
      <c r="AW138"/>
      <c r="AX138"/>
      <c r="AY138"/>
      <c r="AZ138"/>
      <c r="BA138">
        <v>3.74412663960072E-2</v>
      </c>
      <c r="BB138">
        <v>2.4353258558768201E-2</v>
      </c>
      <c r="BC138"/>
      <c r="BD138"/>
      <c r="BE138">
        <v>3.6128851906744499</v>
      </c>
      <c r="BF138">
        <v>2.38136149170345</v>
      </c>
    </row>
    <row r="139" spans="1:58">
      <c r="A139" t="s">
        <v>172</v>
      </c>
      <c r="B139" s="79" t="s">
        <v>40</v>
      </c>
      <c r="C139" t="s">
        <v>158</v>
      </c>
      <c r="D139" s="39">
        <v>203.81505126953201</v>
      </c>
      <c r="E139" s="39">
        <f t="shared" si="4"/>
        <v>218.63497924804679</v>
      </c>
      <c r="F139" s="39">
        <f t="shared" si="5"/>
        <v>189.0416564941408</v>
      </c>
      <c r="G139">
        <v>54.658744812011697</v>
      </c>
      <c r="H139">
        <v>47.260414123535199</v>
      </c>
      <c r="I139">
        <v>17199</v>
      </c>
      <c r="J139">
        <v>729</v>
      </c>
      <c r="K139">
        <v>16470</v>
      </c>
      <c r="L139">
        <v>1</v>
      </c>
      <c r="M139">
        <v>22</v>
      </c>
      <c r="N139">
        <v>728</v>
      </c>
      <c r="O139">
        <v>16448</v>
      </c>
      <c r="P139">
        <v>1.79658943489276E-3</v>
      </c>
      <c r="Q139"/>
      <c r="R139"/>
      <c r="S139"/>
      <c r="T139"/>
      <c r="U139"/>
      <c r="V139"/>
      <c r="W139"/>
      <c r="X139">
        <v>5942.12548828125</v>
      </c>
      <c r="Y139"/>
      <c r="Z139"/>
      <c r="AA139"/>
      <c r="AB139"/>
      <c r="AC139"/>
      <c r="AD139"/>
      <c r="AE139"/>
      <c r="AF139"/>
      <c r="AG139"/>
      <c r="AH139"/>
      <c r="AI139"/>
      <c r="AJ139"/>
      <c r="AK139"/>
      <c r="AL139">
        <v>6670.3128864722603</v>
      </c>
      <c r="AM139">
        <v>4310.1923536104896</v>
      </c>
      <c r="AN139">
        <v>4410.22885971295</v>
      </c>
      <c r="AO139" t="s">
        <v>101</v>
      </c>
      <c r="AP139"/>
      <c r="AQ139"/>
      <c r="AR139"/>
      <c r="AS139">
        <v>52.842601776122997</v>
      </c>
      <c r="AT139">
        <v>49.067951202392599</v>
      </c>
      <c r="AU139"/>
      <c r="AV139"/>
      <c r="AW139"/>
      <c r="AX139"/>
      <c r="AY139"/>
      <c r="AZ139"/>
      <c r="BA139"/>
      <c r="BB139"/>
      <c r="BC139"/>
      <c r="BD139"/>
      <c r="BE139"/>
      <c r="BF139"/>
    </row>
    <row r="140" spans="1:58">
      <c r="A140" t="s">
        <v>173</v>
      </c>
      <c r="B140" s="79" t="s">
        <v>41</v>
      </c>
      <c r="C140" t="s">
        <v>27</v>
      </c>
      <c r="D140" s="39">
        <v>0</v>
      </c>
      <c r="E140" s="39">
        <f t="shared" si="4"/>
        <v>0.78770971298217596</v>
      </c>
      <c r="F140" s="39">
        <f t="shared" si="5"/>
        <v>0</v>
      </c>
      <c r="G140">
        <v>0.19692742824554399</v>
      </c>
      <c r="H140">
        <v>0</v>
      </c>
      <c r="I140">
        <v>17900</v>
      </c>
      <c r="J140">
        <v>0</v>
      </c>
      <c r="K140">
        <v>17900</v>
      </c>
      <c r="L140">
        <v>0</v>
      </c>
      <c r="M140">
        <v>0</v>
      </c>
      <c r="N140">
        <v>0</v>
      </c>
      <c r="O140">
        <v>17900</v>
      </c>
      <c r="P140">
        <v>0</v>
      </c>
      <c r="Q140"/>
      <c r="R140"/>
      <c r="S140"/>
      <c r="T140"/>
      <c r="U140"/>
      <c r="V140"/>
      <c r="W140"/>
      <c r="X140">
        <v>7282.25830078125</v>
      </c>
      <c r="Y140"/>
      <c r="Z140"/>
      <c r="AA140" t="s">
        <v>158</v>
      </c>
      <c r="AB140"/>
      <c r="AC140"/>
      <c r="AD140"/>
      <c r="AE140"/>
      <c r="AF140"/>
      <c r="AG140"/>
      <c r="AH140"/>
      <c r="AI140"/>
      <c r="AJ140"/>
      <c r="AK140"/>
      <c r="AL140">
        <v>0</v>
      </c>
      <c r="AM140">
        <v>3798.1811237970301</v>
      </c>
      <c r="AN140">
        <v>3798.1811237970301</v>
      </c>
      <c r="AO140" t="s">
        <v>101</v>
      </c>
      <c r="AP140"/>
      <c r="AQ140"/>
      <c r="AR140"/>
      <c r="AS140">
        <v>8.9980430901050595E-2</v>
      </c>
      <c r="AT140">
        <v>0</v>
      </c>
      <c r="AU140"/>
      <c r="AV140"/>
      <c r="AW140"/>
      <c r="AX140"/>
      <c r="AY140"/>
      <c r="AZ140"/>
      <c r="BA140"/>
      <c r="BB140"/>
      <c r="BC140"/>
      <c r="BD140"/>
      <c r="BE140"/>
      <c r="BF140"/>
    </row>
    <row r="141" spans="1:58">
      <c r="A141" t="s">
        <v>173</v>
      </c>
      <c r="B141" s="79" t="s">
        <v>41</v>
      </c>
      <c r="C141" t="s">
        <v>158</v>
      </c>
      <c r="D141" s="39">
        <v>0</v>
      </c>
      <c r="E141" s="39">
        <f t="shared" si="4"/>
        <v>0.78770971298217596</v>
      </c>
      <c r="F141" s="39">
        <f t="shared" si="5"/>
        <v>0</v>
      </c>
      <c r="G141">
        <v>0.19692742824554399</v>
      </c>
      <c r="H141">
        <v>0</v>
      </c>
      <c r="I141">
        <v>17900</v>
      </c>
      <c r="J141">
        <v>0</v>
      </c>
      <c r="K141">
        <v>17900</v>
      </c>
      <c r="L141">
        <v>0</v>
      </c>
      <c r="M141">
        <v>0</v>
      </c>
      <c r="N141">
        <v>0</v>
      </c>
      <c r="O141">
        <v>17900</v>
      </c>
      <c r="P141">
        <v>0</v>
      </c>
      <c r="Q141"/>
      <c r="R141"/>
      <c r="S141"/>
      <c r="T141"/>
      <c r="U141"/>
      <c r="V141"/>
      <c r="W141"/>
      <c r="X141">
        <v>5942.12548828125</v>
      </c>
      <c r="Y141"/>
      <c r="Z141"/>
      <c r="AA141"/>
      <c r="AB141"/>
      <c r="AC141"/>
      <c r="AD141"/>
      <c r="AE141"/>
      <c r="AF141"/>
      <c r="AG141"/>
      <c r="AH141"/>
      <c r="AI141"/>
      <c r="AJ141"/>
      <c r="AK141"/>
      <c r="AL141">
        <v>0</v>
      </c>
      <c r="AM141">
        <v>4057.8450151940001</v>
      </c>
      <c r="AN141">
        <v>4057.8450151940001</v>
      </c>
      <c r="AO141" t="s">
        <v>101</v>
      </c>
      <c r="AP141"/>
      <c r="AQ141"/>
      <c r="AR141"/>
      <c r="AS141">
        <v>8.9980430901050595E-2</v>
      </c>
      <c r="AT141">
        <v>0</v>
      </c>
      <c r="AU141"/>
      <c r="AV141"/>
      <c r="AW141"/>
      <c r="AX141"/>
      <c r="AY141"/>
      <c r="AZ141"/>
      <c r="BA141"/>
      <c r="BB141"/>
      <c r="BC141"/>
      <c r="BD141"/>
      <c r="BE141"/>
      <c r="BF141"/>
    </row>
    <row r="142" spans="1:58">
      <c r="A142" t="s">
        <v>174</v>
      </c>
      <c r="B142" s="79"/>
      <c r="C142" t="s">
        <v>27</v>
      </c>
      <c r="D142" s="39">
        <v>0</v>
      </c>
      <c r="E142" s="39">
        <f t="shared" si="4"/>
        <v>0.90091192722320401</v>
      </c>
      <c r="F142" s="39">
        <f t="shared" si="5"/>
        <v>0</v>
      </c>
      <c r="G142">
        <v>0.225227981805801</v>
      </c>
      <c r="H142">
        <v>0</v>
      </c>
      <c r="I142">
        <v>15651</v>
      </c>
      <c r="J142">
        <v>0</v>
      </c>
      <c r="K142">
        <v>15651</v>
      </c>
      <c r="L142">
        <v>0</v>
      </c>
      <c r="M142">
        <v>0</v>
      </c>
      <c r="N142">
        <v>15649</v>
      </c>
      <c r="O142">
        <v>2</v>
      </c>
      <c r="P142">
        <v>0</v>
      </c>
      <c r="Q142"/>
      <c r="R142"/>
      <c r="S142"/>
      <c r="T142"/>
      <c r="U142"/>
      <c r="V142"/>
      <c r="W142"/>
      <c r="X142">
        <v>7282.25830078125</v>
      </c>
      <c r="Y142"/>
      <c r="Z142"/>
      <c r="AA142" t="s">
        <v>158</v>
      </c>
      <c r="AB142"/>
      <c r="AC142"/>
      <c r="AD142"/>
      <c r="AE142"/>
      <c r="AF142"/>
      <c r="AG142"/>
      <c r="AH142"/>
      <c r="AI142"/>
      <c r="AJ142"/>
      <c r="AK142"/>
      <c r="AL142">
        <v>0</v>
      </c>
      <c r="AM142">
        <v>5066.8941588384396</v>
      </c>
      <c r="AN142">
        <v>5066.8941588384696</v>
      </c>
      <c r="AO142" t="s">
        <v>101</v>
      </c>
      <c r="AP142"/>
      <c r="AQ142"/>
      <c r="AR142"/>
      <c r="AS142">
        <v>0.102910906076431</v>
      </c>
      <c r="AT142">
        <v>0</v>
      </c>
      <c r="AU142"/>
      <c r="AV142"/>
      <c r="AW142"/>
      <c r="AX142"/>
      <c r="AY142"/>
      <c r="AZ142"/>
      <c r="BA142"/>
      <c r="BB142"/>
      <c r="BC142"/>
      <c r="BD142"/>
      <c r="BE142"/>
      <c r="BF142"/>
    </row>
    <row r="143" spans="1:58">
      <c r="A143" t="s">
        <v>174</v>
      </c>
      <c r="B143" s="79"/>
      <c r="C143" t="s">
        <v>158</v>
      </c>
      <c r="D143" s="39">
        <v>42188.909375000003</v>
      </c>
      <c r="E143" s="39">
        <f t="shared" si="4"/>
        <v>51069.703125</v>
      </c>
      <c r="F143" s="39">
        <f t="shared" si="5"/>
        <v>36710.84765625</v>
      </c>
      <c r="G143">
        <v>12767.42578125</v>
      </c>
      <c r="H143">
        <v>9177.7119140625</v>
      </c>
      <c r="I143">
        <v>15651</v>
      </c>
      <c r="J143">
        <v>15649</v>
      </c>
      <c r="K143">
        <v>2</v>
      </c>
      <c r="L143">
        <v>0</v>
      </c>
      <c r="M143">
        <v>0</v>
      </c>
      <c r="N143">
        <v>15649</v>
      </c>
      <c r="O143">
        <v>2</v>
      </c>
      <c r="P143">
        <v>0</v>
      </c>
      <c r="Q143"/>
      <c r="R143"/>
      <c r="S143"/>
      <c r="T143"/>
      <c r="U143"/>
      <c r="V143"/>
      <c r="W143"/>
      <c r="X143">
        <v>5942.12548828125</v>
      </c>
      <c r="Y143"/>
      <c r="Z143"/>
      <c r="AA143"/>
      <c r="AB143"/>
      <c r="AC143"/>
      <c r="AD143"/>
      <c r="AE143"/>
      <c r="AF143"/>
      <c r="AG143"/>
      <c r="AH143"/>
      <c r="AI143"/>
      <c r="AJ143"/>
      <c r="AK143"/>
      <c r="AL143">
        <v>6514.3939272714597</v>
      </c>
      <c r="AM143">
        <v>5905.5202636718795</v>
      </c>
      <c r="AN143">
        <v>6514.31612091228</v>
      </c>
      <c r="AO143" t="s">
        <v>101</v>
      </c>
      <c r="AP143"/>
      <c r="AQ143"/>
      <c r="AR143"/>
      <c r="AS143">
        <v>11529.2392578125</v>
      </c>
      <c r="AT143">
        <v>9778.2548828125</v>
      </c>
      <c r="AU143"/>
      <c r="AV143"/>
      <c r="AW143"/>
      <c r="AX143"/>
      <c r="AY143"/>
      <c r="AZ143"/>
      <c r="BA143"/>
      <c r="BB143"/>
      <c r="BC143"/>
      <c r="BD143"/>
      <c r="BE143"/>
      <c r="BF143"/>
    </row>
    <row r="144" spans="1:58">
      <c r="A144" t="s">
        <v>175</v>
      </c>
      <c r="B144" s="79"/>
      <c r="C144" t="s">
        <v>27</v>
      </c>
      <c r="D144" s="39">
        <v>33008.637499999997</v>
      </c>
      <c r="E144" s="39">
        <f t="shared" si="4"/>
        <v>35624.8203125</v>
      </c>
      <c r="F144" s="39">
        <f t="shared" si="5"/>
        <v>30800.77734375</v>
      </c>
      <c r="G144">
        <v>8906.205078125</v>
      </c>
      <c r="H144">
        <v>7700.1943359375</v>
      </c>
      <c r="I144">
        <v>16687</v>
      </c>
      <c r="J144">
        <v>16672</v>
      </c>
      <c r="K144">
        <v>15</v>
      </c>
      <c r="L144">
        <v>11</v>
      </c>
      <c r="M144">
        <v>16661</v>
      </c>
      <c r="N144">
        <v>0</v>
      </c>
      <c r="O144">
        <v>15</v>
      </c>
      <c r="P144">
        <v>0.77578017832166501</v>
      </c>
      <c r="Q144"/>
      <c r="R144"/>
      <c r="S144"/>
      <c r="T144"/>
      <c r="U144"/>
      <c r="V144"/>
      <c r="W144"/>
      <c r="X144">
        <v>7282.25830078125</v>
      </c>
      <c r="Y144"/>
      <c r="Z144"/>
      <c r="AA144" t="s">
        <v>158</v>
      </c>
      <c r="AB144">
        <v>10637.238704331899</v>
      </c>
      <c r="AC144"/>
      <c r="AD144"/>
      <c r="AE144">
        <v>17084.2070522217</v>
      </c>
      <c r="AF144">
        <v>4190.2703564421099</v>
      </c>
      <c r="AG144">
        <v>99.990599947718906</v>
      </c>
      <c r="AH144"/>
      <c r="AI144"/>
      <c r="AJ144">
        <v>99.996296552317602</v>
      </c>
      <c r="AK144">
        <v>99.984903343120195</v>
      </c>
      <c r="AL144">
        <v>9785.3333488654698</v>
      </c>
      <c r="AM144">
        <v>3875.42700195313</v>
      </c>
      <c r="AN144">
        <v>9780.0209143233405</v>
      </c>
      <c r="AO144" t="s">
        <v>101</v>
      </c>
      <c r="AP144"/>
      <c r="AQ144"/>
      <c r="AR144"/>
      <c r="AS144">
        <v>8569.568359375</v>
      </c>
      <c r="AT144">
        <v>7960.87744140625</v>
      </c>
      <c r="AU144"/>
      <c r="AV144"/>
      <c r="AW144"/>
      <c r="AX144"/>
      <c r="AY144"/>
      <c r="AZ144"/>
      <c r="BA144">
        <v>13884.748445142601</v>
      </c>
      <c r="BB144">
        <v>7389.7289635212401</v>
      </c>
      <c r="BC144"/>
      <c r="BD144"/>
      <c r="BE144">
        <v>99.993469479245206</v>
      </c>
      <c r="BF144">
        <v>99.987730416192505</v>
      </c>
    </row>
    <row r="145" spans="1:58">
      <c r="A145" t="s">
        <v>175</v>
      </c>
      <c r="B145" s="79"/>
      <c r="C145" t="s">
        <v>158</v>
      </c>
      <c r="D145" s="39">
        <v>3.1031208038329998</v>
      </c>
      <c r="E145" s="39">
        <f t="shared" si="4"/>
        <v>5.3360943794250399</v>
      </c>
      <c r="F145" s="39">
        <f t="shared" si="5"/>
        <v>1.602083086967468</v>
      </c>
      <c r="G145">
        <v>1.33402359485626</v>
      </c>
      <c r="H145">
        <v>0.40052077174186701</v>
      </c>
      <c r="I145">
        <v>16687</v>
      </c>
      <c r="J145">
        <v>11</v>
      </c>
      <c r="K145">
        <v>16676</v>
      </c>
      <c r="L145">
        <v>11</v>
      </c>
      <c r="M145">
        <v>16661</v>
      </c>
      <c r="N145">
        <v>0</v>
      </c>
      <c r="O145">
        <v>15</v>
      </c>
      <c r="P145">
        <v>0.77578017832166501</v>
      </c>
      <c r="Q145"/>
      <c r="R145"/>
      <c r="S145"/>
      <c r="T145"/>
      <c r="U145"/>
      <c r="V145"/>
      <c r="W145"/>
      <c r="X145">
        <v>5942.12548828125</v>
      </c>
      <c r="Y145"/>
      <c r="Z145"/>
      <c r="AA145"/>
      <c r="AB145"/>
      <c r="AC145"/>
      <c r="AD145"/>
      <c r="AE145"/>
      <c r="AF145"/>
      <c r="AG145"/>
      <c r="AH145"/>
      <c r="AI145"/>
      <c r="AJ145"/>
      <c r="AK145"/>
      <c r="AL145">
        <v>6367.1665926846599</v>
      </c>
      <c r="AM145">
        <v>5140.83748634944</v>
      </c>
      <c r="AN145">
        <v>5141.6458773226695</v>
      </c>
      <c r="AO145" t="s">
        <v>101</v>
      </c>
      <c r="AP145"/>
      <c r="AQ145"/>
      <c r="AR145"/>
      <c r="AS145">
        <v>1.0345107316970801</v>
      </c>
      <c r="AT145">
        <v>0.56429409980773904</v>
      </c>
      <c r="AU145"/>
      <c r="AV145"/>
      <c r="AW145"/>
      <c r="AX145"/>
      <c r="AY145"/>
      <c r="AZ145"/>
      <c r="BA145"/>
      <c r="BB145"/>
      <c r="BC145"/>
      <c r="BD145"/>
      <c r="BE145"/>
      <c r="BF145"/>
    </row>
  </sheetData>
  <autoFilter ref="A1:BF1" xr:uid="{6E948737-CE82-4E4F-A658-442783B2C220}"/>
  <pageMargins left="0.75" right="0.75" top="1" bottom="1" header="0.5" footer="0.5"/>
  <pageSetup orientation="portrait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M33"/>
  <sheetViews>
    <sheetView zoomScale="125" workbookViewId="0">
      <selection activeCell="D32" sqref="D32:F33"/>
    </sheetView>
  </sheetViews>
  <sheetFormatPr defaultColWidth="10.875" defaultRowHeight="15.6"/>
  <cols>
    <col min="1" max="1" width="10.875" style="17"/>
    <col min="2" max="2" width="10.875" style="59"/>
    <col min="3" max="3" width="10.875" style="17"/>
    <col min="4" max="6" width="10.875" style="181"/>
    <col min="7" max="16384" width="10.875" style="17"/>
  </cols>
  <sheetData>
    <row r="1" spans="1:65">
      <c r="A1" t="s">
        <v>0</v>
      </c>
      <c r="B1" s="79" t="s">
        <v>1</v>
      </c>
      <c r="C1" t="s">
        <v>42</v>
      </c>
      <c r="D1" s="39" t="s">
        <v>43</v>
      </c>
      <c r="E1" s="39" t="s">
        <v>44</v>
      </c>
      <c r="F1" s="39" t="s">
        <v>45</v>
      </c>
      <c r="G1" t="s">
        <v>46</v>
      </c>
      <c r="H1" t="s">
        <v>47</v>
      </c>
      <c r="I1" t="s">
        <v>48</v>
      </c>
      <c r="J1" t="s">
        <v>49</v>
      </c>
      <c r="K1" t="s">
        <v>50</v>
      </c>
      <c r="L1" t="s">
        <v>51</v>
      </c>
      <c r="M1" t="s">
        <v>52</v>
      </c>
      <c r="N1" t="s">
        <v>53</v>
      </c>
      <c r="O1" t="s">
        <v>54</v>
      </c>
      <c r="P1" t="s">
        <v>55</v>
      </c>
      <c r="Q1" t="s">
        <v>56</v>
      </c>
      <c r="R1" t="s">
        <v>57</v>
      </c>
      <c r="S1" t="s">
        <v>58</v>
      </c>
      <c r="T1" t="s">
        <v>59</v>
      </c>
      <c r="U1" t="s">
        <v>60</v>
      </c>
      <c r="V1" t="s">
        <v>61</v>
      </c>
      <c r="W1" t="s">
        <v>62</v>
      </c>
      <c r="X1" t="s">
        <v>63</v>
      </c>
      <c r="Y1" t="s">
        <v>64</v>
      </c>
      <c r="Z1" t="s">
        <v>65</v>
      </c>
      <c r="AA1" t="s">
        <v>66</v>
      </c>
      <c r="AB1" t="s">
        <v>67</v>
      </c>
      <c r="AC1" t="s">
        <v>68</v>
      </c>
      <c r="AD1" t="s">
        <v>69</v>
      </c>
      <c r="AE1" t="s">
        <v>70</v>
      </c>
      <c r="AF1" t="s">
        <v>71</v>
      </c>
      <c r="AG1" t="s">
        <v>72</v>
      </c>
      <c r="AH1" t="s">
        <v>73</v>
      </c>
      <c r="AI1" t="s">
        <v>74</v>
      </c>
      <c r="AJ1" t="s">
        <v>75</v>
      </c>
      <c r="AK1" t="s">
        <v>76</v>
      </c>
      <c r="AL1" t="s">
        <v>77</v>
      </c>
      <c r="AM1" t="s">
        <v>78</v>
      </c>
      <c r="AN1" t="s">
        <v>79</v>
      </c>
      <c r="AO1" t="s">
        <v>80</v>
      </c>
      <c r="AP1" t="s">
        <v>81</v>
      </c>
      <c r="AQ1" t="s">
        <v>82</v>
      </c>
      <c r="AR1" t="s">
        <v>83</v>
      </c>
      <c r="AS1" t="s">
        <v>84</v>
      </c>
      <c r="AT1" t="s">
        <v>85</v>
      </c>
      <c r="AU1" t="s">
        <v>86</v>
      </c>
      <c r="AV1" t="s">
        <v>87</v>
      </c>
      <c r="AW1" t="s">
        <v>88</v>
      </c>
      <c r="AX1" t="s">
        <v>89</v>
      </c>
      <c r="AY1" s="17" t="s">
        <v>90</v>
      </c>
      <c r="AZ1" s="17" t="s">
        <v>91</v>
      </c>
      <c r="BA1" s="17" t="s">
        <v>92</v>
      </c>
      <c r="BB1" s="17" t="s">
        <v>93</v>
      </c>
      <c r="BC1" s="17" t="s">
        <v>94</v>
      </c>
      <c r="BD1" s="17" t="s">
        <v>95</v>
      </c>
      <c r="BE1" s="17" t="s">
        <v>96</v>
      </c>
      <c r="BF1" s="17" t="s">
        <v>97</v>
      </c>
    </row>
    <row r="2" spans="1:65" s="45" customFormat="1">
      <c r="A2" t="s">
        <v>109</v>
      </c>
      <c r="B2" s="79">
        <v>1063</v>
      </c>
      <c r="C2" t="s">
        <v>9</v>
      </c>
      <c r="D2" s="39">
        <v>452.38515625000002</v>
      </c>
      <c r="E2" s="39">
        <v>475.04287719726398</v>
      </c>
      <c r="F2" s="39">
        <v>429.83602905273602</v>
      </c>
      <c r="G2">
        <v>118.76071929931599</v>
      </c>
      <c r="H2">
        <v>107.45900726318401</v>
      </c>
      <c r="I2">
        <v>16802</v>
      </c>
      <c r="J2">
        <v>1540</v>
      </c>
      <c r="K2">
        <v>15262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4085.09643554688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4841.8231307388896</v>
      </c>
      <c r="AM2">
        <v>3222.5754884868102</v>
      </c>
      <c r="AN2">
        <v>3370.9888541021</v>
      </c>
      <c r="AO2" t="s">
        <v>101</v>
      </c>
      <c r="AP2"/>
      <c r="AQ2"/>
      <c r="AR2"/>
      <c r="AS2">
        <v>115.98289489746099</v>
      </c>
      <c r="AT2">
        <v>110.216743469238</v>
      </c>
      <c r="AU2"/>
      <c r="AV2"/>
      <c r="AW2"/>
      <c r="AX2"/>
      <c r="AY2" s="44"/>
      <c r="AZ2" s="44"/>
      <c r="BA2" s="44"/>
      <c r="BB2" s="44"/>
      <c r="BC2" s="44"/>
      <c r="BD2" s="44"/>
      <c r="BE2" s="44"/>
      <c r="BF2" s="44"/>
      <c r="BG2" s="44"/>
      <c r="BH2" s="44"/>
      <c r="BI2" s="44"/>
      <c r="BJ2" s="44"/>
      <c r="BK2" s="44"/>
      <c r="BL2" s="44"/>
      <c r="BM2" s="44"/>
    </row>
    <row r="3" spans="1:65" s="45" customFormat="1">
      <c r="A3" t="s">
        <v>176</v>
      </c>
      <c r="B3" s="79">
        <v>1063</v>
      </c>
      <c r="C3" t="s">
        <v>10</v>
      </c>
      <c r="D3" s="39">
        <v>582.87802734374998</v>
      </c>
      <c r="E3" s="39">
        <v>611.34887695312398</v>
      </c>
      <c r="F3" s="39">
        <v>554.57849121093602</v>
      </c>
      <c r="G3">
        <v>152.83721923828099</v>
      </c>
      <c r="H3">
        <v>138.64462280273401</v>
      </c>
      <c r="I3">
        <v>13923</v>
      </c>
      <c r="J3">
        <v>1622</v>
      </c>
      <c r="K3">
        <v>12301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3969.71142578125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4709.7409217919103</v>
      </c>
      <c r="AM3">
        <v>3510.6527484943099</v>
      </c>
      <c r="AN3">
        <v>3650.3439800599799</v>
      </c>
      <c r="AO3" t="s">
        <v>101</v>
      </c>
      <c r="AP3"/>
      <c r="AQ3"/>
      <c r="AR3"/>
      <c r="AS3">
        <v>149.34561157226599</v>
      </c>
      <c r="AT3">
        <v>142.104568481445</v>
      </c>
      <c r="AU3"/>
      <c r="AV3"/>
      <c r="AW3"/>
      <c r="AX3"/>
    </row>
    <row r="4" spans="1:65" s="45" customFormat="1">
      <c r="A4" t="s">
        <v>107</v>
      </c>
      <c r="B4" s="79">
        <v>1132</v>
      </c>
      <c r="C4" t="s">
        <v>9</v>
      </c>
      <c r="D4" s="39">
        <v>182.3868896484376</v>
      </c>
      <c r="E4" s="39">
        <v>197.33238220214841</v>
      </c>
      <c r="F4" s="39">
        <v>167.4886932373048</v>
      </c>
      <c r="G4">
        <v>49.333095550537102</v>
      </c>
      <c r="H4">
        <v>41.8721733093262</v>
      </c>
      <c r="I4">
        <v>15099</v>
      </c>
      <c r="J4">
        <v>574</v>
      </c>
      <c r="K4">
        <v>14525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4085.09643554688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4825.0849286122602</v>
      </c>
      <c r="AM4">
        <v>3180.6403590127802</v>
      </c>
      <c r="AN4">
        <v>3243.1551734342702</v>
      </c>
      <c r="AO4" t="s">
        <v>101</v>
      </c>
      <c r="AP4"/>
      <c r="AQ4"/>
      <c r="AR4"/>
      <c r="AS4">
        <v>47.501552581787102</v>
      </c>
      <c r="AT4">
        <v>43.694969177246101</v>
      </c>
      <c r="AU4"/>
      <c r="AV4"/>
      <c r="AW4"/>
      <c r="AX4"/>
      <c r="AY4" s="44"/>
      <c r="AZ4" s="44"/>
      <c r="BA4" s="44"/>
      <c r="BB4" s="44"/>
      <c r="BC4" s="44"/>
      <c r="BD4" s="44"/>
      <c r="BE4" s="44"/>
      <c r="BF4" s="44"/>
      <c r="BG4" s="44"/>
      <c r="BH4" s="44"/>
      <c r="BI4" s="44"/>
      <c r="BJ4" s="44"/>
      <c r="BK4" s="44"/>
      <c r="BL4" s="44"/>
      <c r="BM4" s="44"/>
    </row>
    <row r="5" spans="1:65" s="45" customFormat="1">
      <c r="A5" t="s">
        <v>177</v>
      </c>
      <c r="B5" s="79">
        <v>1132</v>
      </c>
      <c r="C5" t="s">
        <v>10</v>
      </c>
      <c r="D5" s="39">
        <v>265.78813476562601</v>
      </c>
      <c r="E5" s="39">
        <v>283.67175292968761</v>
      </c>
      <c r="F5" s="39">
        <v>247.97227478027361</v>
      </c>
      <c r="G5">
        <v>70.917938232421903</v>
      </c>
      <c r="H5">
        <v>61.993068695068402</v>
      </c>
      <c r="I5">
        <v>15515</v>
      </c>
      <c r="J5">
        <v>852</v>
      </c>
      <c r="K5">
        <v>14663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3969.71142578125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4638.0449995300596</v>
      </c>
      <c r="AM5">
        <v>3410.4883973845499</v>
      </c>
      <c r="AN5">
        <v>3477.89917566543</v>
      </c>
      <c r="AO5" t="s">
        <v>101</v>
      </c>
      <c r="AP5"/>
      <c r="AQ5"/>
      <c r="AR5"/>
      <c r="AS5">
        <v>68.725990295410199</v>
      </c>
      <c r="AT5">
        <v>64.172500610351605</v>
      </c>
      <c r="AU5"/>
      <c r="AV5"/>
      <c r="AW5"/>
      <c r="AX5"/>
    </row>
    <row r="6" spans="1:65" s="45" customFormat="1">
      <c r="A6" t="s">
        <v>108</v>
      </c>
      <c r="B6" s="79">
        <v>1141</v>
      </c>
      <c r="C6" t="s">
        <v>9</v>
      </c>
      <c r="D6" s="39">
        <v>154.47547607421879</v>
      </c>
      <c r="E6" s="39">
        <v>167.58427429199199</v>
      </c>
      <c r="F6" s="39">
        <v>141.40309143066401</v>
      </c>
      <c r="G6">
        <v>41.896068572997997</v>
      </c>
      <c r="H6">
        <v>35.350772857666001</v>
      </c>
      <c r="I6">
        <v>16567</v>
      </c>
      <c r="J6">
        <v>535</v>
      </c>
      <c r="K6">
        <v>16032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4085.09643554688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4848.5611528913596</v>
      </c>
      <c r="AM6">
        <v>3203.7487531041402</v>
      </c>
      <c r="AN6">
        <v>3256.86486548938</v>
      </c>
      <c r="AO6" t="s">
        <v>101</v>
      </c>
      <c r="AP6"/>
      <c r="AQ6"/>
      <c r="AR6"/>
      <c r="AS6">
        <v>40.289772033691399</v>
      </c>
      <c r="AT6">
        <v>36.950340270996101</v>
      </c>
      <c r="AU6"/>
      <c r="AV6"/>
      <c r="AW6"/>
      <c r="AX6"/>
      <c r="AY6" s="44"/>
      <c r="AZ6" s="44"/>
      <c r="BA6" s="44"/>
      <c r="BB6" s="44"/>
      <c r="BC6" s="44"/>
      <c r="BD6" s="44"/>
      <c r="BE6" s="44"/>
      <c r="BF6" s="44"/>
      <c r="BG6" s="44"/>
      <c r="BH6" s="44"/>
      <c r="BI6" s="44"/>
      <c r="BJ6" s="44"/>
      <c r="BK6" s="44"/>
      <c r="BL6" s="44"/>
      <c r="BM6" s="44"/>
    </row>
    <row r="7" spans="1:65" s="45" customFormat="1">
      <c r="A7" t="s">
        <v>178</v>
      </c>
      <c r="B7" s="79">
        <v>1141</v>
      </c>
      <c r="C7" t="s">
        <v>10</v>
      </c>
      <c r="D7" s="39">
        <v>250.20446777343801</v>
      </c>
      <c r="E7" s="39">
        <v>267.54425048828119</v>
      </c>
      <c r="F7" s="39">
        <v>232.9282989501952</v>
      </c>
      <c r="G7">
        <v>66.886062622070298</v>
      </c>
      <c r="H7">
        <v>58.2320747375488</v>
      </c>
      <c r="I7">
        <v>15508</v>
      </c>
      <c r="J7">
        <v>803</v>
      </c>
      <c r="K7">
        <v>14705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3969.71142578125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4651.4351674385098</v>
      </c>
      <c r="AM7">
        <v>3416.4473920534801</v>
      </c>
      <c r="AN7">
        <v>3480.39472140828</v>
      </c>
      <c r="AO7" t="s">
        <v>101</v>
      </c>
      <c r="AP7"/>
      <c r="AQ7"/>
      <c r="AR7"/>
      <c r="AS7">
        <v>64.760826110839801</v>
      </c>
      <c r="AT7">
        <v>60.345542907714801</v>
      </c>
      <c r="AU7"/>
      <c r="AV7"/>
      <c r="AW7"/>
      <c r="AX7"/>
    </row>
    <row r="8" spans="1:65" s="45" customFormat="1">
      <c r="A8" t="s">
        <v>98</v>
      </c>
      <c r="B8" s="79">
        <v>12301</v>
      </c>
      <c r="C8" t="s">
        <v>9</v>
      </c>
      <c r="D8" s="39">
        <v>220.85910644531199</v>
      </c>
      <c r="E8" s="39">
        <v>237.20388793945321</v>
      </c>
      <c r="F8" s="39">
        <v>204.57090759277361</v>
      </c>
      <c r="G8">
        <v>59.300971984863303</v>
      </c>
      <c r="H8">
        <v>51.142726898193402</v>
      </c>
      <c r="I8">
        <v>15355</v>
      </c>
      <c r="J8">
        <v>704</v>
      </c>
      <c r="K8">
        <v>14651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4085.09643554688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4879.1318761652201</v>
      </c>
      <c r="AM8">
        <v>3143.58472452052</v>
      </c>
      <c r="AN8">
        <v>3223.1565379205899</v>
      </c>
      <c r="AO8" t="s">
        <v>101</v>
      </c>
      <c r="AP8"/>
      <c r="AQ8"/>
      <c r="AR8"/>
      <c r="AS8">
        <v>57.297794342041001</v>
      </c>
      <c r="AT8">
        <v>53.135440826416001</v>
      </c>
      <c r="AU8"/>
      <c r="AV8"/>
      <c r="AW8"/>
      <c r="AX8"/>
      <c r="AY8" s="44"/>
      <c r="AZ8" s="44"/>
      <c r="BA8" s="44"/>
      <c r="BB8" s="44"/>
      <c r="BC8" s="44"/>
      <c r="BD8" s="44"/>
      <c r="BE8" s="44"/>
      <c r="BF8" s="44"/>
      <c r="BG8" s="44"/>
      <c r="BH8" s="44"/>
      <c r="BI8" s="44"/>
      <c r="BJ8" s="44"/>
      <c r="BK8" s="44"/>
      <c r="BL8" s="44"/>
      <c r="BM8" s="44"/>
    </row>
    <row r="9" spans="1:65" s="45" customFormat="1">
      <c r="A9" t="s">
        <v>179</v>
      </c>
      <c r="B9" s="79">
        <v>12301</v>
      </c>
      <c r="C9" t="s">
        <v>10</v>
      </c>
      <c r="D9" s="39">
        <v>293.51428222656199</v>
      </c>
      <c r="E9" s="39">
        <v>316.73547363281239</v>
      </c>
      <c r="F9" s="39">
        <v>270.40713500976563</v>
      </c>
      <c r="G9">
        <v>79.183868408203097</v>
      </c>
      <c r="H9">
        <v>67.601783752441406</v>
      </c>
      <c r="I9">
        <v>10204</v>
      </c>
      <c r="J9">
        <v>617</v>
      </c>
      <c r="K9">
        <v>9587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3642.78833007813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4230.8282757578299</v>
      </c>
      <c r="AM9">
        <v>3091.0393409175899</v>
      </c>
      <c r="AN9">
        <v>3159.9583700038802</v>
      </c>
      <c r="AO9" t="s">
        <v>101</v>
      </c>
      <c r="AP9"/>
      <c r="AQ9"/>
      <c r="AR9"/>
      <c r="AS9">
        <v>76.336875915527301</v>
      </c>
      <c r="AT9">
        <v>70.427688598632798</v>
      </c>
      <c r="AU9"/>
      <c r="AV9"/>
      <c r="AW9"/>
      <c r="AX9"/>
    </row>
    <row r="10" spans="1:65" s="45" customFormat="1">
      <c r="A10" t="s">
        <v>102</v>
      </c>
      <c r="B10" s="79" t="s">
        <v>30</v>
      </c>
      <c r="C10" t="s">
        <v>9</v>
      </c>
      <c r="D10" s="39">
        <v>427.56777343750002</v>
      </c>
      <c r="E10" s="39">
        <v>448.80670166015602</v>
      </c>
      <c r="F10" s="39">
        <v>406.42422485351602</v>
      </c>
      <c r="G10">
        <v>112.20167541503901</v>
      </c>
      <c r="H10">
        <v>101.60605621337901</v>
      </c>
      <c r="I10">
        <v>18019</v>
      </c>
      <c r="J10">
        <v>1565</v>
      </c>
      <c r="K10">
        <v>16454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4085.09643554688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5044.01444906899</v>
      </c>
      <c r="AM10">
        <v>3330.8779621673698</v>
      </c>
      <c r="AN10">
        <v>3479.6686054883698</v>
      </c>
      <c r="AO10" t="s">
        <v>101</v>
      </c>
      <c r="AP10"/>
      <c r="AQ10"/>
      <c r="AR10"/>
      <c r="AS10">
        <v>109.59799957275401</v>
      </c>
      <c r="AT10">
        <v>104.192092895508</v>
      </c>
      <c r="AU10"/>
      <c r="AV10"/>
      <c r="AW10"/>
      <c r="AX10"/>
      <c r="AY10" s="44"/>
      <c r="AZ10" s="44"/>
      <c r="BA10" s="44"/>
      <c r="BB10" s="44"/>
      <c r="BC10" s="44"/>
      <c r="BD10" s="44"/>
      <c r="BE10" s="44"/>
      <c r="BF10" s="44"/>
      <c r="BG10" s="44"/>
      <c r="BH10" s="44"/>
      <c r="BI10" s="44"/>
      <c r="BJ10" s="44"/>
      <c r="BK10" s="44"/>
      <c r="BL10" s="44"/>
      <c r="BM10" s="44"/>
    </row>
    <row r="11" spans="1:65" s="45" customFormat="1">
      <c r="A11" t="s">
        <v>180</v>
      </c>
      <c r="B11" s="79" t="s">
        <v>30</v>
      </c>
      <c r="C11" t="s">
        <v>10</v>
      </c>
      <c r="D11" s="39">
        <v>573.39545898437598</v>
      </c>
      <c r="E11" s="39">
        <v>598.53308105468795</v>
      </c>
      <c r="F11" s="39">
        <v>548.39135742187602</v>
      </c>
      <c r="G11">
        <v>149.63327026367199</v>
      </c>
      <c r="H11">
        <v>137.09783935546901</v>
      </c>
      <c r="I11">
        <v>17539</v>
      </c>
      <c r="J11">
        <v>2012</v>
      </c>
      <c r="K11">
        <v>15527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3969.71142578125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4738.7936982596602</v>
      </c>
      <c r="AM11">
        <v>3557.9425455362298</v>
      </c>
      <c r="AN11">
        <v>3693.40480218025</v>
      </c>
      <c r="AO11" t="s">
        <v>101</v>
      </c>
      <c r="AP11"/>
      <c r="AQ11"/>
      <c r="AR11"/>
      <c r="AS11">
        <v>146.55099487304699</v>
      </c>
      <c r="AT11">
        <v>140.15541076660199</v>
      </c>
      <c r="AU11"/>
      <c r="AV11"/>
      <c r="AW11"/>
      <c r="AX11"/>
    </row>
    <row r="12" spans="1:65" s="45" customFormat="1">
      <c r="A12" t="s">
        <v>103</v>
      </c>
      <c r="B12" s="79" t="s">
        <v>31</v>
      </c>
      <c r="C12" t="s">
        <v>9</v>
      </c>
      <c r="D12" s="39">
        <v>237.17312011718801</v>
      </c>
      <c r="E12" s="39">
        <v>253.06236267089841</v>
      </c>
      <c r="F12" s="39">
        <v>221.3373107910156</v>
      </c>
      <c r="G12">
        <v>63.265590667724602</v>
      </c>
      <c r="H12">
        <v>55.334327697753899</v>
      </c>
      <c r="I12">
        <v>17477</v>
      </c>
      <c r="J12">
        <v>859</v>
      </c>
      <c r="K12">
        <v>16618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4085.09643554688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4954.6663060926603</v>
      </c>
      <c r="AM12">
        <v>3250.8741639895102</v>
      </c>
      <c r="AN12">
        <v>3334.6160790817298</v>
      </c>
      <c r="AO12" t="s">
        <v>101</v>
      </c>
      <c r="AP12"/>
      <c r="AQ12"/>
      <c r="AR12"/>
      <c r="AS12">
        <v>61.318290710449197</v>
      </c>
      <c r="AT12">
        <v>57.271739959716797</v>
      </c>
      <c r="AU12"/>
      <c r="AV12"/>
      <c r="AW12"/>
      <c r="AX12"/>
      <c r="AY12" s="44"/>
      <c r="AZ12" s="44"/>
      <c r="BA12" s="44"/>
      <c r="BB12" s="44"/>
      <c r="BC12" s="44"/>
      <c r="BD12" s="44"/>
      <c r="BE12" s="44"/>
      <c r="BF12" s="44"/>
      <c r="BG12" s="44"/>
      <c r="BH12" s="44"/>
      <c r="BI12" s="44"/>
      <c r="BJ12" s="44"/>
      <c r="BK12" s="44"/>
      <c r="BL12" s="44"/>
      <c r="BM12" s="44"/>
    </row>
    <row r="13" spans="1:65" s="45" customFormat="1">
      <c r="A13" t="s">
        <v>181</v>
      </c>
      <c r="B13" s="79" t="s">
        <v>31</v>
      </c>
      <c r="C13" t="s">
        <v>10</v>
      </c>
      <c r="D13" s="39">
        <v>329.37070312499998</v>
      </c>
      <c r="E13" s="39">
        <v>349.06896972656239</v>
      </c>
      <c r="F13" s="39">
        <v>309.75457763671881</v>
      </c>
      <c r="G13">
        <v>87.267242431640597</v>
      </c>
      <c r="H13">
        <v>77.438644409179702</v>
      </c>
      <c r="I13">
        <v>15962</v>
      </c>
      <c r="J13">
        <v>1079</v>
      </c>
      <c r="K13">
        <v>14883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3969.71142578125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4720.6394660673996</v>
      </c>
      <c r="AM13">
        <v>3499.30553658707</v>
      </c>
      <c r="AN13">
        <v>3581.8653229490101</v>
      </c>
      <c r="AO13" t="s">
        <v>101</v>
      </c>
      <c r="AP13"/>
      <c r="AQ13"/>
      <c r="AR13"/>
      <c r="AS13">
        <v>84.852630615234403</v>
      </c>
      <c r="AT13">
        <v>79.838066101074205</v>
      </c>
      <c r="AU13"/>
      <c r="AV13"/>
      <c r="AW13"/>
      <c r="AX13"/>
    </row>
    <row r="14" spans="1:65" s="45" customFormat="1">
      <c r="A14" t="s">
        <v>104</v>
      </c>
      <c r="B14" s="79" t="s">
        <v>32</v>
      </c>
      <c r="C14" t="s">
        <v>9</v>
      </c>
      <c r="D14" s="39">
        <v>203.77850341796801</v>
      </c>
      <c r="E14" s="39">
        <v>217.95751953125</v>
      </c>
      <c r="F14" s="39">
        <v>189.6420745849608</v>
      </c>
      <c r="G14">
        <v>54.4893798828125</v>
      </c>
      <c r="H14">
        <v>47.410518646240199</v>
      </c>
      <c r="I14">
        <v>18783</v>
      </c>
      <c r="J14">
        <v>796</v>
      </c>
      <c r="K14">
        <v>17987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4085.09643554688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4955.4046949837102</v>
      </c>
      <c r="AM14">
        <v>3237.2331277477501</v>
      </c>
      <c r="AN14">
        <v>3310.0470854499199</v>
      </c>
      <c r="AO14" t="s">
        <v>101</v>
      </c>
      <c r="AP14"/>
      <c r="AQ14"/>
      <c r="AR14"/>
      <c r="AS14">
        <v>52.751838684082003</v>
      </c>
      <c r="AT14">
        <v>49.140182495117202</v>
      </c>
      <c r="AU14"/>
      <c r="AV14"/>
      <c r="AW14"/>
      <c r="AX14"/>
      <c r="AY14" s="44"/>
      <c r="AZ14" s="44"/>
      <c r="BA14" s="44"/>
      <c r="BB14" s="44"/>
      <c r="BC14" s="44"/>
      <c r="BD14" s="44"/>
      <c r="BE14" s="44"/>
      <c r="BF14" s="44"/>
      <c r="BG14" s="44"/>
      <c r="BH14" s="44"/>
      <c r="BI14" s="44"/>
      <c r="BJ14" s="44"/>
      <c r="BK14" s="44"/>
      <c r="BL14" s="44"/>
      <c r="BM14" s="44"/>
    </row>
    <row r="15" spans="1:65" s="45" customFormat="1">
      <c r="A15" t="s">
        <v>182</v>
      </c>
      <c r="B15" s="79" t="s">
        <v>32</v>
      </c>
      <c r="C15" t="s">
        <v>10</v>
      </c>
      <c r="D15" s="39">
        <v>288.17604980468798</v>
      </c>
      <c r="E15" s="39">
        <v>306.02062988281239</v>
      </c>
      <c r="F15" s="39">
        <v>270.39889526367199</v>
      </c>
      <c r="G15">
        <v>76.505157470703097</v>
      </c>
      <c r="H15">
        <v>67.599723815917997</v>
      </c>
      <c r="I15">
        <v>16936</v>
      </c>
      <c r="J15">
        <v>1006</v>
      </c>
      <c r="K15">
        <v>15930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3969.71142578125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4695.32079471414</v>
      </c>
      <c r="AM15">
        <v>3432.98443967504</v>
      </c>
      <c r="AN15">
        <v>3507.9673384214602</v>
      </c>
      <c r="AO15" t="s">
        <v>101</v>
      </c>
      <c r="AP15"/>
      <c r="AQ15"/>
      <c r="AR15"/>
      <c r="AS15">
        <v>74.3179931640625</v>
      </c>
      <c r="AT15">
        <v>69.774421691894503</v>
      </c>
      <c r="AU15"/>
      <c r="AV15"/>
      <c r="AW15"/>
      <c r="AX15"/>
    </row>
    <row r="16" spans="1:65" s="45" customFormat="1">
      <c r="A16" t="s">
        <v>105</v>
      </c>
      <c r="B16" s="79" t="s">
        <v>33</v>
      </c>
      <c r="C16" t="s">
        <v>9</v>
      </c>
      <c r="D16" s="39">
        <v>238.20456542968799</v>
      </c>
      <c r="E16" s="39">
        <v>254.6192321777344</v>
      </c>
      <c r="F16" s="39">
        <v>221.84698486328119</v>
      </c>
      <c r="G16">
        <v>63.654808044433601</v>
      </c>
      <c r="H16">
        <v>55.461746215820298</v>
      </c>
      <c r="I16">
        <v>16451</v>
      </c>
      <c r="J16">
        <v>812</v>
      </c>
      <c r="K16">
        <v>15639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4085.09643554688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4870.32350015875</v>
      </c>
      <c r="AM16">
        <v>3187.2550454441298</v>
      </c>
      <c r="AN16">
        <v>3270.32911907055</v>
      </c>
      <c r="AO16" t="s">
        <v>101</v>
      </c>
      <c r="AP16"/>
      <c r="AQ16"/>
      <c r="AR16"/>
      <c r="AS16">
        <v>61.643058776855497</v>
      </c>
      <c r="AT16">
        <v>57.462940216064503</v>
      </c>
      <c r="AU16"/>
      <c r="AV16"/>
      <c r="AW16"/>
      <c r="AX16"/>
      <c r="AY16" s="44"/>
      <c r="AZ16" s="44"/>
      <c r="BA16" s="44"/>
      <c r="BB16" s="44"/>
      <c r="BC16" s="44"/>
      <c r="BD16" s="44"/>
      <c r="BE16" s="44"/>
      <c r="BF16" s="44"/>
      <c r="BG16" s="44"/>
      <c r="BH16" s="44"/>
      <c r="BI16" s="44"/>
      <c r="BJ16" s="44"/>
      <c r="BK16" s="44"/>
      <c r="BL16" s="44"/>
      <c r="BM16" s="44"/>
    </row>
    <row r="17" spans="1:65" s="45" customFormat="1">
      <c r="A17" t="s">
        <v>183</v>
      </c>
      <c r="B17" s="79" t="s">
        <v>33</v>
      </c>
      <c r="C17" t="s">
        <v>10</v>
      </c>
      <c r="D17" s="39">
        <v>302.64938964843799</v>
      </c>
      <c r="E17" s="39">
        <v>321.16317749023438</v>
      </c>
      <c r="F17" s="39">
        <v>284.2081604003908</v>
      </c>
      <c r="G17">
        <v>80.290794372558594</v>
      </c>
      <c r="H17">
        <v>71.052040100097699</v>
      </c>
      <c r="I17">
        <v>16552</v>
      </c>
      <c r="J17">
        <v>1031</v>
      </c>
      <c r="K17">
        <v>15521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3969.71142578125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4689.6105817319303</v>
      </c>
      <c r="AM17">
        <v>3411.7612911696501</v>
      </c>
      <c r="AN17">
        <v>3491.3566644520201</v>
      </c>
      <c r="AO17" t="s">
        <v>101</v>
      </c>
      <c r="AP17"/>
      <c r="AQ17"/>
      <c r="AR17"/>
      <c r="AS17">
        <v>78.021522521972699</v>
      </c>
      <c r="AT17">
        <v>73.307884216308594</v>
      </c>
      <c r="AU17"/>
      <c r="AV17"/>
      <c r="AW17"/>
      <c r="AX17"/>
    </row>
    <row r="18" spans="1:65" s="44" customFormat="1">
      <c r="A18" t="s">
        <v>106</v>
      </c>
      <c r="B18" s="79" t="s">
        <v>34</v>
      </c>
      <c r="C18" t="s">
        <v>9</v>
      </c>
      <c r="D18" s="39">
        <v>255.88881835937599</v>
      </c>
      <c r="E18" s="39">
        <v>273.8834533691408</v>
      </c>
      <c r="F18" s="39">
        <v>237.96269226074199</v>
      </c>
      <c r="G18">
        <v>68.470863342285199</v>
      </c>
      <c r="H18">
        <v>59.490673065185497</v>
      </c>
      <c r="I18">
        <v>14738</v>
      </c>
      <c r="J18">
        <v>780</v>
      </c>
      <c r="K18">
        <v>13958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4085.09643554688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4841.4686836438304</v>
      </c>
      <c r="AM18">
        <v>3150.2786512876401</v>
      </c>
      <c r="AN18">
        <v>3239.7838911599301</v>
      </c>
      <c r="AO18" t="s">
        <v>101</v>
      </c>
      <c r="AP18"/>
      <c r="AQ18"/>
      <c r="AR18"/>
      <c r="AS18">
        <v>66.265289306640597</v>
      </c>
      <c r="AT18">
        <v>61.6835746765137</v>
      </c>
      <c r="AU18"/>
      <c r="AV18"/>
      <c r="AW18"/>
      <c r="AX18"/>
    </row>
    <row r="19" spans="1:65" s="44" customFormat="1">
      <c r="A19" t="s">
        <v>184</v>
      </c>
      <c r="B19" s="79" t="s">
        <v>34</v>
      </c>
      <c r="C19" t="s">
        <v>10</v>
      </c>
      <c r="D19" s="39">
        <v>358.42631835937601</v>
      </c>
      <c r="E19" s="39">
        <v>378.37536621093761</v>
      </c>
      <c r="F19" s="39">
        <v>338.56149291992199</v>
      </c>
      <c r="G19">
        <v>94.593841552734403</v>
      </c>
      <c r="H19">
        <v>84.640373229980497</v>
      </c>
      <c r="I19">
        <v>16990</v>
      </c>
      <c r="J19">
        <v>1246</v>
      </c>
      <c r="K19">
        <v>15744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3969.71142578125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4677.9855226176896</v>
      </c>
      <c r="AM19">
        <v>3410.0744531988098</v>
      </c>
      <c r="AN19">
        <v>3503.0595734163498</v>
      </c>
      <c r="AO19" t="s">
        <v>101</v>
      </c>
      <c r="AP19"/>
      <c r="AQ19"/>
      <c r="AR19"/>
      <c r="AS19">
        <v>92.148468017578097</v>
      </c>
      <c r="AT19">
        <v>87.070182800292997</v>
      </c>
      <c r="AU19"/>
      <c r="AV19"/>
      <c r="AW19"/>
      <c r="AX19"/>
      <c r="AY19" s="45"/>
      <c r="AZ19" s="45"/>
      <c r="BA19" s="45"/>
      <c r="BB19" s="45"/>
      <c r="BC19" s="45"/>
      <c r="BD19" s="45"/>
      <c r="BE19" s="45"/>
      <c r="BF19" s="45"/>
      <c r="BG19" s="45"/>
      <c r="BH19" s="45"/>
      <c r="BI19" s="45"/>
      <c r="BJ19" s="45"/>
      <c r="BK19" s="45"/>
      <c r="BL19" s="45"/>
      <c r="BM19" s="45"/>
    </row>
    <row r="20" spans="1:65" s="44" customFormat="1">
      <c r="A20" t="s">
        <v>110</v>
      </c>
      <c r="B20" s="79" t="s">
        <v>35</v>
      </c>
      <c r="C20" t="s">
        <v>9</v>
      </c>
      <c r="D20" s="39">
        <v>474.066259765626</v>
      </c>
      <c r="E20" s="39">
        <v>497.41412353515602</v>
      </c>
      <c r="F20" s="39">
        <v>450.83361816406398</v>
      </c>
      <c r="G20">
        <v>124.35353088378901</v>
      </c>
      <c r="H20">
        <v>112.70840454101599</v>
      </c>
      <c r="I20">
        <v>16623</v>
      </c>
      <c r="J20">
        <v>1593</v>
      </c>
      <c r="K20">
        <v>15030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4085.09643554688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4768.61315695744</v>
      </c>
      <c r="AM20">
        <v>3167.5016589217398</v>
      </c>
      <c r="AN20">
        <v>3320.93789885261</v>
      </c>
      <c r="AO20" t="s">
        <v>101</v>
      </c>
      <c r="AP20"/>
      <c r="AQ20"/>
      <c r="AR20"/>
      <c r="AS20">
        <v>121.49098968505901</v>
      </c>
      <c r="AT20">
        <v>115.54963684082</v>
      </c>
      <c r="AU20"/>
      <c r="AV20"/>
      <c r="AW20"/>
      <c r="AX20"/>
    </row>
    <row r="21" spans="1:65" s="44" customFormat="1">
      <c r="A21" t="s">
        <v>185</v>
      </c>
      <c r="B21" s="79" t="s">
        <v>35</v>
      </c>
      <c r="C21" t="s">
        <v>10</v>
      </c>
      <c r="D21" s="39">
        <v>590.78115234375002</v>
      </c>
      <c r="E21" s="39">
        <v>617.77563476562398</v>
      </c>
      <c r="F21" s="39">
        <v>563.94061279296795</v>
      </c>
      <c r="G21">
        <v>154.44390869140599</v>
      </c>
      <c r="H21">
        <v>140.98515319824199</v>
      </c>
      <c r="I21">
        <v>15706</v>
      </c>
      <c r="J21">
        <v>1853</v>
      </c>
      <c r="K21">
        <v>13853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3969.71142578125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4712.5903929017104</v>
      </c>
      <c r="AM21">
        <v>3518.84482398612</v>
      </c>
      <c r="AN21">
        <v>3659.6833913616802</v>
      </c>
      <c r="AO21" t="s">
        <v>101</v>
      </c>
      <c r="AP21"/>
      <c r="AQ21"/>
      <c r="AR21"/>
      <c r="AS21">
        <v>151.13362121582</v>
      </c>
      <c r="AT21">
        <v>144.26695251464801</v>
      </c>
      <c r="AU21"/>
      <c r="AV21"/>
      <c r="AW21"/>
      <c r="AX21"/>
      <c r="AY21" s="45"/>
      <c r="AZ21" s="45"/>
      <c r="BA21" s="45"/>
      <c r="BB21" s="45"/>
      <c r="BC21" s="45"/>
      <c r="BD21" s="45"/>
      <c r="BE21" s="45"/>
      <c r="BF21" s="45"/>
      <c r="BG21" s="45"/>
      <c r="BH21" s="45"/>
      <c r="BI21" s="45"/>
      <c r="BJ21" s="45"/>
      <c r="BK21" s="45"/>
      <c r="BL21" s="45"/>
      <c r="BM21" s="45"/>
    </row>
    <row r="22" spans="1:65" s="44" customFormat="1">
      <c r="A22" t="s">
        <v>111</v>
      </c>
      <c r="B22" s="79" t="s">
        <v>36</v>
      </c>
      <c r="C22" t="s">
        <v>9</v>
      </c>
      <c r="D22" s="39">
        <v>281.88056640625001</v>
      </c>
      <c r="E22" s="39">
        <v>299.63766479492199</v>
      </c>
      <c r="F22" s="39">
        <v>264.19021606445318</v>
      </c>
      <c r="G22">
        <v>74.909416198730497</v>
      </c>
      <c r="H22">
        <v>66.047554016113295</v>
      </c>
      <c r="I22">
        <v>16718</v>
      </c>
      <c r="J22">
        <v>972</v>
      </c>
      <c r="K22">
        <v>15746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4085.09643554688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4770.6931599432501</v>
      </c>
      <c r="AM22">
        <v>3139.6787635341002</v>
      </c>
      <c r="AN22">
        <v>3234.50745077598</v>
      </c>
      <c r="AO22" t="s">
        <v>101</v>
      </c>
      <c r="AP22"/>
      <c r="AQ22"/>
      <c r="AR22"/>
      <c r="AS22">
        <v>72.732986450195298</v>
      </c>
      <c r="AT22">
        <v>68.211639404296903</v>
      </c>
      <c r="AU22"/>
      <c r="AV22"/>
      <c r="AW22"/>
      <c r="AX22"/>
    </row>
    <row r="23" spans="1:65" s="44" customFormat="1">
      <c r="A23" t="s">
        <v>186</v>
      </c>
      <c r="B23" s="79" t="s">
        <v>36</v>
      </c>
      <c r="C23" t="s">
        <v>10</v>
      </c>
      <c r="D23" s="39">
        <v>357.70351562500002</v>
      </c>
      <c r="E23" s="39">
        <v>377.54058837890642</v>
      </c>
      <c r="F23" s="39">
        <v>337.94973754882801</v>
      </c>
      <c r="G23">
        <v>94.385147094726605</v>
      </c>
      <c r="H23">
        <v>84.487434387207003</v>
      </c>
      <c r="I23">
        <v>17146</v>
      </c>
      <c r="J23">
        <v>1255</v>
      </c>
      <c r="K23">
        <v>15891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3969.71142578125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4694.2190433578198</v>
      </c>
      <c r="AM23">
        <v>3428.81805517864</v>
      </c>
      <c r="AN23">
        <v>3521.4389720201698</v>
      </c>
      <c r="AO23" t="s">
        <v>101</v>
      </c>
      <c r="AP23"/>
      <c r="AQ23"/>
      <c r="AR23"/>
      <c r="AS23">
        <v>91.953506469726605</v>
      </c>
      <c r="AT23">
        <v>86.903678894042997</v>
      </c>
      <c r="AU23"/>
      <c r="AV23"/>
      <c r="AW23"/>
      <c r="AX23"/>
      <c r="AY23" s="45"/>
      <c r="AZ23" s="45"/>
      <c r="BA23" s="45"/>
      <c r="BB23" s="45"/>
      <c r="BC23" s="45"/>
      <c r="BD23" s="45"/>
      <c r="BE23" s="45"/>
      <c r="BF23" s="45"/>
      <c r="BG23" s="45"/>
      <c r="BH23" s="45"/>
      <c r="BI23" s="45"/>
      <c r="BJ23" s="45"/>
      <c r="BK23" s="45"/>
      <c r="BL23" s="45"/>
      <c r="BM23" s="45"/>
    </row>
    <row r="24" spans="1:65" s="44" customFormat="1">
      <c r="A24" t="s">
        <v>112</v>
      </c>
      <c r="B24" s="79" t="s">
        <v>37</v>
      </c>
      <c r="C24" t="s">
        <v>9</v>
      </c>
      <c r="D24" s="39">
        <v>225.04521484374999</v>
      </c>
      <c r="E24" s="39">
        <v>240.5705566406252</v>
      </c>
      <c r="F24" s="39">
        <v>209.5709533691408</v>
      </c>
      <c r="G24">
        <v>60.1426391601563</v>
      </c>
      <c r="H24">
        <v>52.392738342285199</v>
      </c>
      <c r="I24">
        <v>17346</v>
      </c>
      <c r="J24">
        <v>810</v>
      </c>
      <c r="K24">
        <v>16536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4085.09643554688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4776.98125180845</v>
      </c>
      <c r="AM24">
        <v>3138.3318958033301</v>
      </c>
      <c r="AN24">
        <v>3214.8513226662499</v>
      </c>
      <c r="AO24" t="s">
        <v>101</v>
      </c>
      <c r="AP24"/>
      <c r="AQ24"/>
      <c r="AR24"/>
      <c r="AS24">
        <v>58.239978790283203</v>
      </c>
      <c r="AT24">
        <v>54.285957336425803</v>
      </c>
      <c r="AU24"/>
      <c r="AV24"/>
      <c r="AW24"/>
      <c r="AX24"/>
    </row>
    <row r="25" spans="1:65" s="44" customFormat="1">
      <c r="A25" t="s">
        <v>187</v>
      </c>
      <c r="B25" s="79" t="s">
        <v>37</v>
      </c>
      <c r="C25" t="s">
        <v>10</v>
      </c>
      <c r="D25" s="39">
        <v>293.1611328125</v>
      </c>
      <c r="E25" s="39">
        <v>312.29272460937523</v>
      </c>
      <c r="F25" s="39">
        <v>274.10699462890642</v>
      </c>
      <c r="G25">
        <v>78.073181152343807</v>
      </c>
      <c r="H25">
        <v>68.526748657226605</v>
      </c>
      <c r="I25">
        <v>15001</v>
      </c>
      <c r="J25">
        <v>906</v>
      </c>
      <c r="K25">
        <v>14095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3969.71142578125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4586.5277519984002</v>
      </c>
      <c r="AM25">
        <v>3333.7553626583799</v>
      </c>
      <c r="AN25">
        <v>3409.41777081398</v>
      </c>
      <c r="AO25" t="s">
        <v>101</v>
      </c>
      <c r="AP25"/>
      <c r="AQ25"/>
      <c r="AR25"/>
      <c r="AS25">
        <v>75.728103637695298</v>
      </c>
      <c r="AT25">
        <v>70.857498168945298</v>
      </c>
      <c r="AU25"/>
      <c r="AV25"/>
      <c r="AW25"/>
      <c r="AX25"/>
      <c r="AY25" s="45"/>
      <c r="AZ25" s="45"/>
      <c r="BA25" s="45"/>
      <c r="BB25" s="45"/>
      <c r="BC25" s="45"/>
      <c r="BD25" s="45"/>
      <c r="BE25" s="45"/>
      <c r="BF25" s="45"/>
      <c r="BG25" s="45"/>
      <c r="BH25" s="45"/>
      <c r="BI25" s="45"/>
      <c r="BJ25" s="45"/>
      <c r="BK25" s="45"/>
      <c r="BL25" s="45"/>
      <c r="BM25" s="45"/>
    </row>
    <row r="26" spans="1:65" s="44" customFormat="1">
      <c r="A26" t="s">
        <v>113</v>
      </c>
      <c r="B26" s="79" t="s">
        <v>38</v>
      </c>
      <c r="C26" t="s">
        <v>9</v>
      </c>
      <c r="D26" s="39">
        <v>256.32426757812601</v>
      </c>
      <c r="E26" s="39">
        <v>273.08410644531239</v>
      </c>
      <c r="F26" s="39">
        <v>239.62391662597639</v>
      </c>
      <c r="G26">
        <v>68.271026611328097</v>
      </c>
      <c r="H26">
        <v>59.905979156494098</v>
      </c>
      <c r="I26">
        <v>17015</v>
      </c>
      <c r="J26">
        <v>902</v>
      </c>
      <c r="K26">
        <v>16113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4085.09643554688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4789.6900350566402</v>
      </c>
      <c r="AM26">
        <v>3158.0408069622699</v>
      </c>
      <c r="AN26">
        <v>3244.5378744757099</v>
      </c>
      <c r="AO26" t="s">
        <v>101</v>
      </c>
      <c r="AP26"/>
      <c r="AQ26"/>
      <c r="AR26"/>
      <c r="AS26">
        <v>66.216934204101605</v>
      </c>
      <c r="AT26">
        <v>61.949069976806598</v>
      </c>
      <c r="AU26"/>
      <c r="AV26"/>
      <c r="AW26"/>
      <c r="AX26"/>
    </row>
    <row r="27" spans="1:65" s="44" customFormat="1">
      <c r="A27" t="s">
        <v>188</v>
      </c>
      <c r="B27" s="79" t="s">
        <v>38</v>
      </c>
      <c r="C27" t="s">
        <v>10</v>
      </c>
      <c r="D27" s="39">
        <v>358.21992187500001</v>
      </c>
      <c r="E27" s="39">
        <v>378.0146484375</v>
      </c>
      <c r="F27" s="39">
        <v>338.50805664062523</v>
      </c>
      <c r="G27">
        <v>94.503662109375</v>
      </c>
      <c r="H27">
        <v>84.627014160156307</v>
      </c>
      <c r="I27">
        <v>17245</v>
      </c>
      <c r="J27">
        <v>1264</v>
      </c>
      <c r="K27">
        <v>15981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3969.71142578125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4713.9586301393101</v>
      </c>
      <c r="AM27">
        <v>3427.9446198134201</v>
      </c>
      <c r="AN27">
        <v>3522.2050842408999</v>
      </c>
      <c r="AO27" t="s">
        <v>101</v>
      </c>
      <c r="AP27"/>
      <c r="AQ27"/>
      <c r="AR27"/>
      <c r="AS27">
        <v>92.077217102050795</v>
      </c>
      <c r="AT27">
        <v>87.038131713867202</v>
      </c>
      <c r="AU27"/>
      <c r="AV27"/>
      <c r="AW27"/>
      <c r="AX27"/>
      <c r="AY27" s="45"/>
      <c r="AZ27" s="45"/>
      <c r="BA27" s="45"/>
      <c r="BB27" s="45"/>
      <c r="BC27" s="45"/>
      <c r="BD27" s="45"/>
      <c r="BE27" s="45"/>
      <c r="BF27" s="45"/>
      <c r="BG27" s="45"/>
      <c r="BH27" s="45"/>
      <c r="BI27" s="45"/>
      <c r="BJ27" s="45"/>
      <c r="BK27" s="45"/>
      <c r="BL27" s="45"/>
      <c r="BM27" s="45"/>
    </row>
    <row r="28" spans="1:65" s="44" customFormat="1">
      <c r="A28" t="s">
        <v>114</v>
      </c>
      <c r="B28" s="79" t="s">
        <v>39</v>
      </c>
      <c r="C28" t="s">
        <v>9</v>
      </c>
      <c r="D28" s="39">
        <v>336.53247070312602</v>
      </c>
      <c r="E28" s="39">
        <v>356.60427856445318</v>
      </c>
      <c r="F28" s="39">
        <v>316.54592895507801</v>
      </c>
      <c r="G28">
        <v>89.151069641113295</v>
      </c>
      <c r="H28">
        <v>79.136482238769503</v>
      </c>
      <c r="I28">
        <v>15721</v>
      </c>
      <c r="J28">
        <v>1085</v>
      </c>
      <c r="K28">
        <v>14636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4085.09643554688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4756.2971625684004</v>
      </c>
      <c r="AM28">
        <v>3157.92165619756</v>
      </c>
      <c r="AN28">
        <v>3268.2350856493899</v>
      </c>
      <c r="AO28" t="s">
        <v>101</v>
      </c>
      <c r="AP28"/>
      <c r="AQ28"/>
      <c r="AR28"/>
      <c r="AS28">
        <v>86.690628051757798</v>
      </c>
      <c r="AT28">
        <v>81.581153869628906</v>
      </c>
      <c r="AU28"/>
      <c r="AV28"/>
      <c r="AW28"/>
      <c r="AX28"/>
    </row>
    <row r="29" spans="1:65" s="44" customFormat="1">
      <c r="A29" t="s">
        <v>189</v>
      </c>
      <c r="B29" s="79" t="s">
        <v>39</v>
      </c>
      <c r="C29" t="s">
        <v>10</v>
      </c>
      <c r="D29" s="39">
        <v>462.53520507812601</v>
      </c>
      <c r="E29" s="39">
        <v>486.58819580078</v>
      </c>
      <c r="F29" s="39">
        <v>438.60455322265602</v>
      </c>
      <c r="G29">
        <v>121.647048950195</v>
      </c>
      <c r="H29">
        <v>109.65113830566401</v>
      </c>
      <c r="I29">
        <v>15265</v>
      </c>
      <c r="J29">
        <v>1429</v>
      </c>
      <c r="K29">
        <v>13836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3969.71142578125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4705.3322405378003</v>
      </c>
      <c r="AM29">
        <v>3501.3764783777101</v>
      </c>
      <c r="AN29">
        <v>3614.0821963028102</v>
      </c>
      <c r="AO29" t="s">
        <v>101</v>
      </c>
      <c r="AP29"/>
      <c r="AQ29"/>
      <c r="AR29"/>
      <c r="AS29">
        <v>118.697952270508</v>
      </c>
      <c r="AT29">
        <v>112.57762145996099</v>
      </c>
      <c r="AU29"/>
      <c r="AV29"/>
      <c r="AW29"/>
      <c r="AX29"/>
      <c r="AY29" s="45"/>
      <c r="AZ29" s="45"/>
      <c r="BA29" s="45"/>
      <c r="BB29" s="45"/>
      <c r="BC29" s="45"/>
      <c r="BD29" s="45"/>
      <c r="BE29" s="45"/>
      <c r="BF29" s="45"/>
      <c r="BG29" s="45"/>
      <c r="BH29" s="45"/>
      <c r="BI29" s="45"/>
      <c r="BJ29" s="45"/>
      <c r="BK29" s="45"/>
      <c r="BL29" s="45"/>
      <c r="BM29" s="45"/>
    </row>
    <row r="30" spans="1:65" s="44" customFormat="1">
      <c r="A30" t="s">
        <v>115</v>
      </c>
      <c r="B30" s="79" t="s">
        <v>40</v>
      </c>
      <c r="C30" t="s">
        <v>9</v>
      </c>
      <c r="D30" s="39">
        <v>223.26376953125001</v>
      </c>
      <c r="E30" s="39">
        <v>240.0026092529296</v>
      </c>
      <c r="F30" s="39">
        <v>206.58427429199199</v>
      </c>
      <c r="G30">
        <v>60.000652313232401</v>
      </c>
      <c r="H30">
        <v>51.646068572997997</v>
      </c>
      <c r="I30">
        <v>14805</v>
      </c>
      <c r="J30">
        <v>686</v>
      </c>
      <c r="K30">
        <v>14119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4085.09643554688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4691.4348592952801</v>
      </c>
      <c r="AM30">
        <v>3151.3375378150799</v>
      </c>
      <c r="AN30">
        <v>3222.6990212690098</v>
      </c>
      <c r="AO30" t="s">
        <v>101</v>
      </c>
      <c r="AP30"/>
      <c r="AQ30"/>
      <c r="AR30"/>
      <c r="AS30">
        <v>57.949138641357401</v>
      </c>
      <c r="AT30">
        <v>53.686607360839801</v>
      </c>
      <c r="AU30"/>
      <c r="AV30"/>
      <c r="AW30"/>
      <c r="AX30"/>
    </row>
    <row r="31" spans="1:65" s="44" customFormat="1">
      <c r="A31" t="s">
        <v>190</v>
      </c>
      <c r="B31" s="79" t="s">
        <v>40</v>
      </c>
      <c r="C31" t="s">
        <v>10</v>
      </c>
      <c r="D31" s="39">
        <v>331.39594726562598</v>
      </c>
      <c r="E31" s="39">
        <v>351.4117736816408</v>
      </c>
      <c r="F31" s="39">
        <v>311.46487426757801</v>
      </c>
      <c r="G31">
        <v>87.852943420410199</v>
      </c>
      <c r="H31">
        <v>77.866218566894503</v>
      </c>
      <c r="I31">
        <v>15559</v>
      </c>
      <c r="J31">
        <v>1058</v>
      </c>
      <c r="K31">
        <v>14501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3969.71142578125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4696.1849662910599</v>
      </c>
      <c r="AM31">
        <v>3488.2182865520299</v>
      </c>
      <c r="AN31">
        <v>3570.3590891205699</v>
      </c>
      <c r="AO31" t="s">
        <v>101</v>
      </c>
      <c r="AP31"/>
      <c r="AQ31"/>
      <c r="AR31"/>
      <c r="AS31">
        <v>85.399360656738295</v>
      </c>
      <c r="AT31">
        <v>80.304115295410199</v>
      </c>
      <c r="AU31"/>
      <c r="AV31"/>
      <c r="AW31"/>
      <c r="AX31"/>
      <c r="AY31" s="45"/>
      <c r="AZ31" s="45"/>
      <c r="BA31" s="45"/>
      <c r="BB31" s="45"/>
      <c r="BC31" s="45"/>
      <c r="BD31" s="45"/>
      <c r="BE31" s="45"/>
      <c r="BF31" s="45"/>
      <c r="BG31" s="45"/>
      <c r="BH31" s="45"/>
      <c r="BI31" s="45"/>
      <c r="BJ31" s="45"/>
      <c r="BK31" s="45"/>
      <c r="BL31" s="45"/>
      <c r="BM31" s="45"/>
    </row>
    <row r="32" spans="1:65" s="44" customFormat="1">
      <c r="A32" t="s">
        <v>116</v>
      </c>
      <c r="B32" s="79" t="s">
        <v>41</v>
      </c>
      <c r="C32" t="s">
        <v>9</v>
      </c>
      <c r="D32" s="39">
        <v>0</v>
      </c>
      <c r="E32" s="39">
        <v>0.88485401868820002</v>
      </c>
      <c r="F32" s="39">
        <v>0</v>
      </c>
      <c r="G32">
        <v>0.22121350467205</v>
      </c>
      <c r="H32">
        <v>0</v>
      </c>
      <c r="I32">
        <v>15935</v>
      </c>
      <c r="J32">
        <v>0</v>
      </c>
      <c r="K32">
        <v>15935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4085.09643554688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0</v>
      </c>
      <c r="AM32">
        <v>3138.5335846722901</v>
      </c>
      <c r="AN32">
        <v>3138.5335846723001</v>
      </c>
      <c r="AO32" t="s">
        <v>101</v>
      </c>
      <c r="AP32"/>
      <c r="AQ32"/>
      <c r="AR32"/>
      <c r="AS32">
        <v>0.1010767146945</v>
      </c>
      <c r="AT32">
        <v>0</v>
      </c>
      <c r="AU32"/>
      <c r="AV32"/>
      <c r="AW32"/>
      <c r="AX32"/>
    </row>
    <row r="33" spans="1:65" s="44" customFormat="1">
      <c r="A33" t="s">
        <v>191</v>
      </c>
      <c r="B33" s="79" t="s">
        <v>41</v>
      </c>
      <c r="C33" t="s">
        <v>10</v>
      </c>
      <c r="D33" s="39">
        <v>0</v>
      </c>
      <c r="E33" s="39">
        <v>0.99719357490539595</v>
      </c>
      <c r="F33" s="39">
        <v>0</v>
      </c>
      <c r="G33">
        <v>0.24929839372634899</v>
      </c>
      <c r="H33">
        <v>0</v>
      </c>
      <c r="I33">
        <v>14140</v>
      </c>
      <c r="J33">
        <v>0</v>
      </c>
      <c r="K33">
        <v>14140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3969.71142578125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0</v>
      </c>
      <c r="AM33">
        <v>3288.9859416783602</v>
      </c>
      <c r="AN33">
        <v>3288.9859416783702</v>
      </c>
      <c r="AO33" t="s">
        <v>101</v>
      </c>
      <c r="AP33"/>
      <c r="AQ33"/>
      <c r="AR33"/>
      <c r="AS33">
        <v>0.113908499479294</v>
      </c>
      <c r="AT33">
        <v>0</v>
      </c>
      <c r="AU33"/>
      <c r="AV33"/>
      <c r="AW33"/>
      <c r="AX33"/>
      <c r="AY33" s="45"/>
      <c r="AZ33" s="45"/>
      <c r="BA33" s="45"/>
      <c r="BB33" s="45"/>
      <c r="BC33" s="45"/>
      <c r="BD33" s="45"/>
      <c r="BE33" s="45"/>
      <c r="BF33" s="45"/>
      <c r="BG33" s="45"/>
      <c r="BH33" s="45"/>
      <c r="BI33" s="45"/>
      <c r="BJ33" s="45"/>
      <c r="BK33" s="45"/>
      <c r="BL33" s="45"/>
      <c r="BM33" s="45"/>
    </row>
  </sheetData>
  <autoFilter ref="A1:BM1" xr:uid="{CA3C9B14-2E6F-7043-A492-A93BEC950101}">
    <sortState xmlns:xlrd2="http://schemas.microsoft.com/office/spreadsheetml/2017/richdata2" ref="A2:BM33">
      <sortCondition ref="B1:B33"/>
    </sortState>
  </autoFilter>
  <pageMargins left="0.75" right="0.75" top="1" bottom="1" header="0.5" footer="0.5"/>
  <pageSetup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70" zoomScaleNormal="70" workbookViewId="0">
      <selection activeCell="H26" sqref="H26"/>
    </sheetView>
  </sheetViews>
  <sheetFormatPr defaultColWidth="10.875" defaultRowHeight="14.45"/>
  <cols>
    <col min="1" max="1" width="10.875" style="22"/>
    <col min="2" max="2" width="10.875" style="23"/>
    <col min="3" max="3" width="13.375" style="23" bestFit="1" customWidth="1"/>
    <col min="4" max="4" width="10.875" style="23"/>
    <col min="5" max="5" width="30.875" style="26" bestFit="1" customWidth="1"/>
    <col min="6" max="6" width="13.5" style="22" hidden="1" customWidth="1"/>
    <col min="7" max="16384" width="10.875" style="22"/>
  </cols>
  <sheetData>
    <row r="2" spans="2:6">
      <c r="B2" s="60" t="s">
        <v>0</v>
      </c>
      <c r="C2" s="60" t="s">
        <v>1</v>
      </c>
      <c r="D2" s="60" t="s">
        <v>42</v>
      </c>
      <c r="E2" s="61" t="s">
        <v>192</v>
      </c>
      <c r="F2" s="62" t="s">
        <v>193</v>
      </c>
    </row>
    <row r="3" spans="2:6">
      <c r="B3" s="63" t="s">
        <v>168</v>
      </c>
      <c r="C3" s="63">
        <v>1126</v>
      </c>
      <c r="D3" s="63" t="s">
        <v>9</v>
      </c>
      <c r="E3" s="64">
        <v>216.36550292968801</v>
      </c>
      <c r="F3" s="210" t="e">
        <f>#REF!</f>
        <v>#REF!</v>
      </c>
    </row>
    <row r="4" spans="2:6">
      <c r="B4" s="65" t="s">
        <v>149</v>
      </c>
      <c r="C4" s="65">
        <v>1126</v>
      </c>
      <c r="D4" s="65" t="s">
        <v>10</v>
      </c>
      <c r="E4" s="66">
        <v>316.78359375000002</v>
      </c>
      <c r="F4" s="211"/>
    </row>
    <row r="5" spans="2:6">
      <c r="B5" s="63" t="s">
        <v>157</v>
      </c>
      <c r="C5" s="63" t="s">
        <v>194</v>
      </c>
      <c r="D5" s="63" t="s">
        <v>9</v>
      </c>
      <c r="E5" s="64">
        <v>269.07333984374998</v>
      </c>
      <c r="F5" s="210" t="e">
        <f>#REF!</f>
        <v>#REF!</v>
      </c>
    </row>
    <row r="6" spans="2:6">
      <c r="B6" s="65" t="s">
        <v>138</v>
      </c>
      <c r="C6" s="65" t="s">
        <v>194</v>
      </c>
      <c r="D6" s="65" t="s">
        <v>10</v>
      </c>
      <c r="E6" s="67">
        <v>362.71391601562601</v>
      </c>
      <c r="F6" s="211"/>
    </row>
    <row r="7" spans="2:6">
      <c r="B7" s="63" t="s">
        <v>159</v>
      </c>
      <c r="C7" s="63" t="s">
        <v>195</v>
      </c>
      <c r="D7" s="63" t="s">
        <v>9</v>
      </c>
      <c r="E7" s="64">
        <v>266.60019531249998</v>
      </c>
      <c r="F7" s="210" t="e">
        <f>#REF!</f>
        <v>#REF!</v>
      </c>
    </row>
    <row r="8" spans="2:6">
      <c r="B8" s="65" t="s">
        <v>140</v>
      </c>
      <c r="C8" s="65" t="s">
        <v>195</v>
      </c>
      <c r="D8" s="65" t="s">
        <v>10</v>
      </c>
      <c r="E8" s="67">
        <v>332.86743164062602</v>
      </c>
      <c r="F8" s="211"/>
    </row>
    <row r="9" spans="2:6">
      <c r="B9" s="63" t="s">
        <v>160</v>
      </c>
      <c r="C9" s="63" t="s">
        <v>196</v>
      </c>
      <c r="D9" s="63" t="s">
        <v>9</v>
      </c>
      <c r="E9" s="64">
        <v>246.98803710937599</v>
      </c>
      <c r="F9" s="210" t="e">
        <f>#REF!</f>
        <v>#REF!</v>
      </c>
    </row>
    <row r="10" spans="2:6">
      <c r="B10" s="65" t="s">
        <v>141</v>
      </c>
      <c r="C10" s="65" t="s">
        <v>196</v>
      </c>
      <c r="D10" s="65" t="s">
        <v>10</v>
      </c>
      <c r="E10" s="67">
        <v>312.36762695312598</v>
      </c>
      <c r="F10" s="211"/>
    </row>
    <row r="11" spans="2:6">
      <c r="B11" s="63" t="s">
        <v>161</v>
      </c>
      <c r="C11" s="63" t="s">
        <v>197</v>
      </c>
      <c r="D11" s="63" t="s">
        <v>9</v>
      </c>
      <c r="E11" s="64">
        <v>272.74208984375002</v>
      </c>
      <c r="F11" s="210" t="e">
        <f>#REF!</f>
        <v>#REF!</v>
      </c>
    </row>
    <row r="12" spans="2:6">
      <c r="B12" s="65" t="s">
        <v>142</v>
      </c>
      <c r="C12" s="65" t="s">
        <v>197</v>
      </c>
      <c r="D12" s="65" t="s">
        <v>10</v>
      </c>
      <c r="E12" s="67">
        <v>337.58911132812602</v>
      </c>
      <c r="F12" s="211"/>
    </row>
    <row r="13" spans="2:6">
      <c r="B13" s="63" t="s">
        <v>162</v>
      </c>
      <c r="C13" s="63" t="s">
        <v>198</v>
      </c>
      <c r="D13" s="63" t="s">
        <v>9</v>
      </c>
      <c r="E13" s="64">
        <v>293.12470703125001</v>
      </c>
      <c r="F13" s="210" t="e">
        <f>#REF!</f>
        <v>#REF!</v>
      </c>
    </row>
    <row r="14" spans="2:6">
      <c r="B14" s="65" t="s">
        <v>143</v>
      </c>
      <c r="C14" s="65" t="s">
        <v>198</v>
      </c>
      <c r="D14" s="65" t="s">
        <v>10</v>
      </c>
      <c r="E14" s="67">
        <v>400.80605468750002</v>
      </c>
      <c r="F14" s="211"/>
    </row>
    <row r="15" spans="2:6">
      <c r="B15" s="63" t="s">
        <v>163</v>
      </c>
      <c r="C15" s="63" t="s">
        <v>199</v>
      </c>
      <c r="D15" s="63" t="s">
        <v>9</v>
      </c>
      <c r="E15" s="64">
        <v>292.18803710937601</v>
      </c>
      <c r="F15" s="208" t="e">
        <f>#REF!</f>
        <v>#REF!</v>
      </c>
    </row>
    <row r="16" spans="2:6">
      <c r="B16" s="65" t="s">
        <v>144</v>
      </c>
      <c r="C16" s="65" t="s">
        <v>199</v>
      </c>
      <c r="D16" s="65" t="s">
        <v>10</v>
      </c>
      <c r="E16" s="67">
        <v>381.56079101562602</v>
      </c>
      <c r="F16" s="209"/>
    </row>
    <row r="17" spans="2:6">
      <c r="B17" s="63" t="s">
        <v>164</v>
      </c>
      <c r="C17" s="63" t="s">
        <v>200</v>
      </c>
      <c r="D17" s="63" t="s">
        <v>9</v>
      </c>
      <c r="E17" s="64">
        <v>353.73056640624998</v>
      </c>
      <c r="F17" s="208" t="e">
        <f>#REF!</f>
        <v>#REF!</v>
      </c>
    </row>
    <row r="18" spans="2:6">
      <c r="B18" s="65" t="s">
        <v>145</v>
      </c>
      <c r="C18" s="65" t="s">
        <v>200</v>
      </c>
      <c r="D18" s="65" t="s">
        <v>10</v>
      </c>
      <c r="E18" s="67">
        <v>492.31098632812598</v>
      </c>
      <c r="F18" s="209"/>
    </row>
    <row r="19" spans="2:6">
      <c r="B19" s="63" t="s">
        <v>165</v>
      </c>
      <c r="C19" s="63" t="s">
        <v>201</v>
      </c>
      <c r="D19" s="63" t="s">
        <v>9</v>
      </c>
      <c r="E19" s="64">
        <v>364.21425781250002</v>
      </c>
      <c r="F19" s="208" t="e">
        <f>#REF!</f>
        <v>#REF!</v>
      </c>
    </row>
    <row r="20" spans="2:6">
      <c r="B20" s="65" t="s">
        <v>146</v>
      </c>
      <c r="C20" s="65" t="s">
        <v>201</v>
      </c>
      <c r="D20" s="65" t="s">
        <v>10</v>
      </c>
      <c r="E20" s="67">
        <v>511.08115234374998</v>
      </c>
      <c r="F20" s="209"/>
    </row>
    <row r="21" spans="2:6">
      <c r="B21" s="63" t="s">
        <v>167</v>
      </c>
      <c r="C21" s="63" t="s">
        <v>202</v>
      </c>
      <c r="D21" s="63" t="s">
        <v>9</v>
      </c>
      <c r="E21" s="64">
        <v>228.57998046874999</v>
      </c>
      <c r="F21" s="208" t="e">
        <f>#REF!</f>
        <v>#REF!</v>
      </c>
    </row>
    <row r="22" spans="2:6">
      <c r="B22" s="65" t="s">
        <v>148</v>
      </c>
      <c r="C22" s="65" t="s">
        <v>202</v>
      </c>
      <c r="D22" s="65" t="s">
        <v>10</v>
      </c>
      <c r="E22" s="67">
        <v>306.77714843749999</v>
      </c>
      <c r="F22" s="209"/>
    </row>
    <row r="23" spans="2:6">
      <c r="B23" s="63" t="s">
        <v>169</v>
      </c>
      <c r="C23" s="63" t="s">
        <v>203</v>
      </c>
      <c r="D23" s="63" t="s">
        <v>9</v>
      </c>
      <c r="E23" s="64">
        <v>212.56376953124999</v>
      </c>
      <c r="F23" s="208" t="e">
        <f>#REF!</f>
        <v>#REF!</v>
      </c>
    </row>
    <row r="24" spans="2:6">
      <c r="B24" s="65" t="s">
        <v>150</v>
      </c>
      <c r="C24" s="65" t="s">
        <v>203</v>
      </c>
      <c r="D24" s="65" t="s">
        <v>10</v>
      </c>
      <c r="E24" s="67">
        <v>288.15522460937598</v>
      </c>
      <c r="F24" s="209"/>
    </row>
    <row r="25" spans="2:6">
      <c r="B25" s="63" t="s">
        <v>170</v>
      </c>
      <c r="C25" s="63" t="s">
        <v>204</v>
      </c>
      <c r="D25" s="63" t="s">
        <v>9</v>
      </c>
      <c r="E25" s="64">
        <v>164.06214599609379</v>
      </c>
      <c r="F25" s="208" t="e">
        <f>#REF!</f>
        <v>#REF!</v>
      </c>
    </row>
    <row r="26" spans="2:6">
      <c r="B26" s="65" t="s">
        <v>151</v>
      </c>
      <c r="C26" s="65" t="s">
        <v>204</v>
      </c>
      <c r="D26" s="65" t="s">
        <v>10</v>
      </c>
      <c r="E26" s="67">
        <v>240.121435546876</v>
      </c>
      <c r="F26" s="209"/>
    </row>
    <row r="27" spans="2:6">
      <c r="B27" s="63" t="s">
        <v>171</v>
      </c>
      <c r="C27" s="63" t="s">
        <v>205</v>
      </c>
      <c r="D27" s="63" t="s">
        <v>9</v>
      </c>
      <c r="E27" s="64">
        <v>185.0151489257812</v>
      </c>
      <c r="F27" s="208" t="e">
        <f>#REF!</f>
        <v>#REF!</v>
      </c>
    </row>
    <row r="28" spans="2:6">
      <c r="B28" s="65" t="s">
        <v>152</v>
      </c>
      <c r="C28" s="65" t="s">
        <v>205</v>
      </c>
      <c r="D28" s="65" t="s">
        <v>10</v>
      </c>
      <c r="E28" s="67">
        <v>264.31362304687599</v>
      </c>
      <c r="F28" s="209"/>
    </row>
    <row r="29" spans="2:6">
      <c r="B29" s="63" t="s">
        <v>172</v>
      </c>
      <c r="C29" s="63" t="s">
        <v>206</v>
      </c>
      <c r="D29" s="63" t="s">
        <v>9</v>
      </c>
      <c r="E29" s="64">
        <v>169.55825195312499</v>
      </c>
      <c r="F29" s="208" t="e">
        <f>#REF!</f>
        <v>#REF!</v>
      </c>
    </row>
    <row r="30" spans="2:6">
      <c r="B30" s="65" t="s">
        <v>153</v>
      </c>
      <c r="C30" s="65" t="s">
        <v>206</v>
      </c>
      <c r="D30" s="65" t="s">
        <v>10</v>
      </c>
      <c r="E30" s="67">
        <v>236.05229492187601</v>
      </c>
      <c r="F30" s="209"/>
    </row>
    <row r="31" spans="2:6">
      <c r="B31" s="63" t="s">
        <v>166</v>
      </c>
      <c r="C31" s="63" t="s">
        <v>41</v>
      </c>
      <c r="D31" s="63" t="s">
        <v>9</v>
      </c>
      <c r="E31" s="64">
        <v>0</v>
      </c>
      <c r="F31" s="210" t="e">
        <f>#REF!</f>
        <v>#REF!</v>
      </c>
    </row>
    <row r="32" spans="2:6">
      <c r="B32" s="65" t="s">
        <v>147</v>
      </c>
      <c r="C32" s="65" t="s">
        <v>41</v>
      </c>
      <c r="D32" s="65" t="s">
        <v>10</v>
      </c>
      <c r="E32" s="67">
        <v>0.30845098495483397</v>
      </c>
      <c r="F32" s="211"/>
    </row>
    <row r="33" spans="2:6">
      <c r="B33" s="63" t="s">
        <v>173</v>
      </c>
      <c r="C33" s="63" t="s">
        <v>207</v>
      </c>
      <c r="D33" s="63" t="s">
        <v>9</v>
      </c>
      <c r="E33" s="64">
        <v>25.764544677734399</v>
      </c>
      <c r="F33" s="210" t="e">
        <f>#REF!</f>
        <v>#REF!</v>
      </c>
    </row>
    <row r="34" spans="2:6">
      <c r="B34" s="65" t="s">
        <v>154</v>
      </c>
      <c r="C34" s="65" t="s">
        <v>207</v>
      </c>
      <c r="D34" s="65" t="s">
        <v>10</v>
      </c>
      <c r="E34" s="67">
        <v>31.636849975585999</v>
      </c>
      <c r="F34" s="211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  <pageSetup orientation="portrait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5A5F5E-72FE-4E93-BD8C-0DBFBF0EFB3B}">
  <dimension ref="B1:D17"/>
  <sheetViews>
    <sheetView showGridLines="0" zoomScale="70" zoomScaleNormal="70" workbookViewId="0">
      <selection activeCell="B1" sqref="B1:D17"/>
    </sheetView>
  </sheetViews>
  <sheetFormatPr defaultColWidth="10.875" defaultRowHeight="14.45"/>
  <cols>
    <col min="1" max="1" width="10.875" style="22"/>
    <col min="2" max="2" width="9.375" style="23" customWidth="1"/>
    <col min="3" max="3" width="9.375" style="26" customWidth="1"/>
    <col min="4" max="4" width="9.375" style="22" customWidth="1"/>
    <col min="5" max="16384" width="10.875" style="22"/>
  </cols>
  <sheetData>
    <row r="1" spans="2:4">
      <c r="C1" s="63" t="s">
        <v>9</v>
      </c>
      <c r="D1" s="65" t="s">
        <v>10</v>
      </c>
    </row>
    <row r="2" spans="2:4">
      <c r="B2" s="63">
        <v>1126</v>
      </c>
      <c r="C2" s="64">
        <v>216.36550292968801</v>
      </c>
      <c r="D2" s="66">
        <v>316.78359375000002</v>
      </c>
    </row>
    <row r="3" spans="2:4">
      <c r="B3" s="63" t="s">
        <v>194</v>
      </c>
      <c r="C3" s="64">
        <v>269.07333984374998</v>
      </c>
      <c r="D3" s="67">
        <v>362.71391601562601</v>
      </c>
    </row>
    <row r="4" spans="2:4">
      <c r="B4" s="63" t="s">
        <v>195</v>
      </c>
      <c r="C4" s="64">
        <v>266.60019531249998</v>
      </c>
      <c r="D4" s="67">
        <v>332.86743164062602</v>
      </c>
    </row>
    <row r="5" spans="2:4">
      <c r="B5" s="63" t="s">
        <v>196</v>
      </c>
      <c r="C5" s="64">
        <v>246.98803710937599</v>
      </c>
      <c r="D5" s="67">
        <v>312.36762695312598</v>
      </c>
    </row>
    <row r="6" spans="2:4">
      <c r="B6" s="63" t="s">
        <v>197</v>
      </c>
      <c r="C6" s="64">
        <v>272.74208984375002</v>
      </c>
      <c r="D6" s="67">
        <v>337.58911132812602</v>
      </c>
    </row>
    <row r="7" spans="2:4">
      <c r="B7" s="63" t="s">
        <v>198</v>
      </c>
      <c r="C7" s="64">
        <v>293.12470703125001</v>
      </c>
      <c r="D7" s="67">
        <v>400.80605468750002</v>
      </c>
    </row>
    <row r="8" spans="2:4">
      <c r="B8" s="63" t="s">
        <v>199</v>
      </c>
      <c r="C8" s="64">
        <v>292.18803710937601</v>
      </c>
      <c r="D8" s="67">
        <v>381.56079101562602</v>
      </c>
    </row>
    <row r="9" spans="2:4">
      <c r="B9" s="63" t="s">
        <v>200</v>
      </c>
      <c r="C9" s="64">
        <v>353.73056640624998</v>
      </c>
      <c r="D9" s="67">
        <v>492.31098632812598</v>
      </c>
    </row>
    <row r="10" spans="2:4">
      <c r="B10" s="63" t="s">
        <v>201</v>
      </c>
      <c r="C10" s="64">
        <v>364.21425781250002</v>
      </c>
      <c r="D10" s="67">
        <v>511.08115234374998</v>
      </c>
    </row>
    <row r="11" spans="2:4">
      <c r="B11" s="63" t="s">
        <v>202</v>
      </c>
      <c r="C11" s="64">
        <v>228.57998046874999</v>
      </c>
      <c r="D11" s="67">
        <v>306.77714843749999</v>
      </c>
    </row>
    <row r="12" spans="2:4">
      <c r="B12" s="63" t="s">
        <v>203</v>
      </c>
      <c r="C12" s="64">
        <v>212.56376953124999</v>
      </c>
      <c r="D12" s="67">
        <v>288.15522460937598</v>
      </c>
    </row>
    <row r="13" spans="2:4">
      <c r="B13" s="63" t="s">
        <v>204</v>
      </c>
      <c r="C13" s="64">
        <v>164.06214599609379</v>
      </c>
      <c r="D13" s="67">
        <v>240.121435546876</v>
      </c>
    </row>
    <row r="14" spans="2:4">
      <c r="B14" s="63" t="s">
        <v>205</v>
      </c>
      <c r="C14" s="64">
        <v>185.0151489257812</v>
      </c>
      <c r="D14" s="67">
        <v>264.31362304687599</v>
      </c>
    </row>
    <row r="15" spans="2:4">
      <c r="B15" s="63" t="s">
        <v>206</v>
      </c>
      <c r="C15" s="64">
        <v>169.55825195312499</v>
      </c>
      <c r="D15" s="67">
        <v>236.05229492187601</v>
      </c>
    </row>
    <row r="16" spans="2:4">
      <c r="B16" s="63" t="s">
        <v>41</v>
      </c>
      <c r="C16" s="64">
        <v>0</v>
      </c>
      <c r="D16" s="67">
        <v>0.30845098495483397</v>
      </c>
    </row>
    <row r="17" spans="2:4">
      <c r="B17" s="63" t="s">
        <v>207</v>
      </c>
      <c r="C17" s="64">
        <v>25.764544677734399</v>
      </c>
      <c r="D17" s="67">
        <v>31.636849975585999</v>
      </c>
    </row>
  </sheetData>
  <pageMargins left="0.7" right="0.7" top="0.75" bottom="0.75" header="0.3" footer="0.3"/>
  <pageSetup orientation="portrait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N33"/>
  <sheetViews>
    <sheetView zoomScale="143" workbookViewId="0">
      <selection activeCell="A2" sqref="A2:D33"/>
    </sheetView>
  </sheetViews>
  <sheetFormatPr defaultColWidth="10.875" defaultRowHeight="15.6"/>
  <cols>
    <col min="1" max="1" width="10.875" style="17"/>
    <col min="2" max="2" width="10.875" style="59"/>
    <col min="3" max="16384" width="10.875" style="17"/>
  </cols>
  <sheetData>
    <row r="1" spans="1:66">
      <c r="A1" t="s">
        <v>0</v>
      </c>
      <c r="B1" s="79" t="s">
        <v>1</v>
      </c>
      <c r="C1" t="s">
        <v>42</v>
      </c>
      <c r="D1" t="s">
        <v>43</v>
      </c>
      <c r="E1" t="s">
        <v>208</v>
      </c>
      <c r="F1" t="s">
        <v>209</v>
      </c>
      <c r="G1" t="s">
        <v>210</v>
      </c>
      <c r="H1" t="s">
        <v>211</v>
      </c>
      <c r="I1" t="s">
        <v>212</v>
      </c>
      <c r="J1" t="s">
        <v>213</v>
      </c>
      <c r="K1" t="s">
        <v>214</v>
      </c>
      <c r="L1" t="s">
        <v>215</v>
      </c>
      <c r="M1" t="s">
        <v>44</v>
      </c>
      <c r="N1" t="s">
        <v>45</v>
      </c>
      <c r="O1" t="s">
        <v>46</v>
      </c>
      <c r="P1" t="s">
        <v>47</v>
      </c>
      <c r="Q1" t="s">
        <v>48</v>
      </c>
      <c r="R1" t="s">
        <v>49</v>
      </c>
      <c r="S1" t="s">
        <v>50</v>
      </c>
      <c r="T1" t="s">
        <v>51</v>
      </c>
      <c r="U1" t="s">
        <v>52</v>
      </c>
      <c r="V1" t="s">
        <v>53</v>
      </c>
      <c r="W1" t="s">
        <v>54</v>
      </c>
      <c r="X1" t="s">
        <v>55</v>
      </c>
      <c r="Y1" t="s">
        <v>56</v>
      </c>
      <c r="Z1" t="s">
        <v>57</v>
      </c>
      <c r="AA1" t="s">
        <v>58</v>
      </c>
      <c r="AB1" t="s">
        <v>59</v>
      </c>
      <c r="AC1" t="s">
        <v>60</v>
      </c>
      <c r="AD1" t="s">
        <v>61</v>
      </c>
      <c r="AE1" t="s">
        <v>62</v>
      </c>
      <c r="AF1" t="s">
        <v>63</v>
      </c>
      <c r="AG1" t="s">
        <v>64</v>
      </c>
      <c r="AH1" t="s">
        <v>65</v>
      </c>
      <c r="AI1" t="s">
        <v>66</v>
      </c>
      <c r="AJ1" t="s">
        <v>67</v>
      </c>
      <c r="AK1" t="s">
        <v>68</v>
      </c>
      <c r="AL1" t="s">
        <v>69</v>
      </c>
      <c r="AM1" t="s">
        <v>70</v>
      </c>
      <c r="AN1" t="s">
        <v>71</v>
      </c>
      <c r="AO1" t="s">
        <v>72</v>
      </c>
      <c r="AP1" t="s">
        <v>73</v>
      </c>
      <c r="AQ1" t="s">
        <v>74</v>
      </c>
      <c r="AR1" t="s">
        <v>75</v>
      </c>
      <c r="AS1" t="s">
        <v>76</v>
      </c>
      <c r="AT1" t="s">
        <v>77</v>
      </c>
      <c r="AU1" t="s">
        <v>78</v>
      </c>
      <c r="AV1" t="s">
        <v>79</v>
      </c>
      <c r="AW1" t="s">
        <v>80</v>
      </c>
      <c r="AX1" t="s">
        <v>81</v>
      </c>
      <c r="AY1" t="s">
        <v>82</v>
      </c>
      <c r="AZ1" t="s">
        <v>83</v>
      </c>
      <c r="BA1" t="s">
        <v>84</v>
      </c>
      <c r="BB1" t="s">
        <v>85</v>
      </c>
      <c r="BC1" t="s">
        <v>86</v>
      </c>
      <c r="BD1" t="s">
        <v>87</v>
      </c>
      <c r="BE1" t="s">
        <v>88</v>
      </c>
      <c r="BF1" t="s">
        <v>89</v>
      </c>
      <c r="BG1" t="s">
        <v>90</v>
      </c>
      <c r="BH1" t="s">
        <v>91</v>
      </c>
      <c r="BI1" t="s">
        <v>92</v>
      </c>
      <c r="BJ1" s="68" t="s">
        <v>93</v>
      </c>
      <c r="BK1" s="68" t="s">
        <v>94</v>
      </c>
      <c r="BL1" s="68" t="s">
        <v>95</v>
      </c>
      <c r="BM1" s="17" t="s">
        <v>96</v>
      </c>
      <c r="BN1" s="17" t="s">
        <v>97</v>
      </c>
    </row>
    <row r="2" spans="1:66">
      <c r="A2" s="17" t="s">
        <v>168</v>
      </c>
      <c r="B2" s="59">
        <v>1126</v>
      </c>
      <c r="C2" s="17" t="s">
        <v>9</v>
      </c>
      <c r="D2">
        <f t="shared" ref="D2:D33" si="0">L2/5</f>
        <v>216.36550292968801</v>
      </c>
      <c r="E2" s="17">
        <v>54.091373443603501</v>
      </c>
      <c r="F2" s="17" t="s">
        <v>216</v>
      </c>
      <c r="G2" s="17" t="s">
        <v>217</v>
      </c>
      <c r="H2" s="17" t="s">
        <v>218</v>
      </c>
      <c r="I2" s="17" t="s">
        <v>218</v>
      </c>
      <c r="J2" s="17" t="s">
        <v>219</v>
      </c>
      <c r="K2" s="17" t="s">
        <v>220</v>
      </c>
      <c r="L2" s="17">
        <v>1081.82751464844</v>
      </c>
      <c r="M2">
        <f t="shared" ref="M2:M33" si="1">O2*4</f>
        <v>233.17315673828119</v>
      </c>
      <c r="N2">
        <f t="shared" ref="N2:N33" si="2">P2*4</f>
        <v>199.6176605224608</v>
      </c>
      <c r="O2" s="17">
        <v>58.293289184570298</v>
      </c>
      <c r="P2" s="17">
        <v>49.904415130615199</v>
      </c>
      <c r="Q2" s="17">
        <v>14220</v>
      </c>
      <c r="R2" s="17">
        <v>639</v>
      </c>
      <c r="S2" s="17">
        <v>13581</v>
      </c>
      <c r="T2" s="17">
        <v>0</v>
      </c>
      <c r="U2" s="17">
        <v>0</v>
      </c>
      <c r="V2" s="17">
        <v>0</v>
      </c>
      <c r="W2" s="17">
        <v>0</v>
      </c>
      <c r="AF2" s="17">
        <v>4085.09643554688</v>
      </c>
      <c r="AT2" s="17">
        <v>4653.6257022386098</v>
      </c>
      <c r="AU2" s="17">
        <v>3163.4225373669401</v>
      </c>
      <c r="AV2" s="17">
        <v>3230.3873631301699</v>
      </c>
      <c r="AW2" s="17" t="s">
        <v>101</v>
      </c>
      <c r="BA2" s="17">
        <v>56.233329772949197</v>
      </c>
      <c r="BB2" s="17">
        <v>51.953304290771499</v>
      </c>
    </row>
    <row r="3" spans="1:66">
      <c r="A3" s="17" t="s">
        <v>149</v>
      </c>
      <c r="B3" s="59">
        <v>1126</v>
      </c>
      <c r="C3" s="17" t="s">
        <v>10</v>
      </c>
      <c r="D3">
        <f t="shared" si="0"/>
        <v>316.78359375000002</v>
      </c>
      <c r="E3" s="17">
        <v>79.195899963378906</v>
      </c>
      <c r="F3" s="17" t="s">
        <v>216</v>
      </c>
      <c r="G3" s="17" t="s">
        <v>217</v>
      </c>
      <c r="H3" s="17" t="s">
        <v>218</v>
      </c>
      <c r="I3" s="17" t="s">
        <v>218</v>
      </c>
      <c r="J3" s="17" t="s">
        <v>219</v>
      </c>
      <c r="K3" s="17" t="s">
        <v>220</v>
      </c>
      <c r="L3" s="17">
        <v>1583.91796875</v>
      </c>
      <c r="M3">
        <f t="shared" si="1"/>
        <v>336.5123596191408</v>
      </c>
      <c r="N3">
        <f t="shared" si="2"/>
        <v>297.13723754882801</v>
      </c>
      <c r="O3" s="17">
        <v>84.128089904785199</v>
      </c>
      <c r="P3" s="17">
        <v>74.284309387207003</v>
      </c>
      <c r="Q3" s="17">
        <v>15284</v>
      </c>
      <c r="R3" s="17">
        <v>995</v>
      </c>
      <c r="S3" s="17">
        <v>14289</v>
      </c>
      <c r="T3" s="17">
        <v>0</v>
      </c>
      <c r="U3" s="17">
        <v>0</v>
      </c>
      <c r="V3" s="17">
        <v>0</v>
      </c>
      <c r="W3" s="17">
        <v>0</v>
      </c>
      <c r="AF3" s="17">
        <v>3758.1728515625</v>
      </c>
      <c r="AT3" s="17">
        <v>4438.7241277186704</v>
      </c>
      <c r="AU3" s="17">
        <v>3251.60474414493</v>
      </c>
      <c r="AV3" s="17">
        <v>3328.8871169960098</v>
      </c>
      <c r="AW3" s="17" t="s">
        <v>101</v>
      </c>
      <c r="BA3" s="17">
        <v>81.709747314453097</v>
      </c>
      <c r="BB3" s="17">
        <v>76.687423706054702</v>
      </c>
    </row>
    <row r="4" spans="1:66">
      <c r="A4" s="17" t="s">
        <v>157</v>
      </c>
      <c r="B4" s="59" t="s">
        <v>194</v>
      </c>
      <c r="C4" s="17" t="s">
        <v>9</v>
      </c>
      <c r="D4">
        <f t="shared" si="0"/>
        <v>269.07333984374998</v>
      </c>
      <c r="E4" s="17">
        <v>67.268333435058594</v>
      </c>
      <c r="F4" s="17" t="s">
        <v>216</v>
      </c>
      <c r="G4" s="17" t="s">
        <v>217</v>
      </c>
      <c r="H4" s="17" t="s">
        <v>218</v>
      </c>
      <c r="I4" s="17" t="s">
        <v>218</v>
      </c>
      <c r="J4" s="17" t="s">
        <v>219</v>
      </c>
      <c r="K4" s="17" t="s">
        <v>220</v>
      </c>
      <c r="L4" s="17">
        <v>1345.36669921875</v>
      </c>
      <c r="M4">
        <f t="shared" si="1"/>
        <v>287.40621948242199</v>
      </c>
      <c r="N4">
        <f t="shared" si="2"/>
        <v>250.81156921386719</v>
      </c>
      <c r="O4" s="17">
        <v>71.851554870605497</v>
      </c>
      <c r="P4" s="17">
        <v>62.702892303466797</v>
      </c>
      <c r="Q4" s="17">
        <v>14953</v>
      </c>
      <c r="R4" s="17">
        <v>831</v>
      </c>
      <c r="S4" s="17">
        <v>14122</v>
      </c>
      <c r="T4" s="17">
        <v>0</v>
      </c>
      <c r="U4" s="17">
        <v>0</v>
      </c>
      <c r="V4" s="17">
        <v>0</v>
      </c>
      <c r="W4" s="17">
        <v>0</v>
      </c>
      <c r="AF4" s="17">
        <v>4085.09643554688</v>
      </c>
      <c r="AT4" s="17">
        <v>4590.8494865702096</v>
      </c>
      <c r="AU4" s="17">
        <v>3079.4128915127399</v>
      </c>
      <c r="AV4" s="17">
        <v>3163.4096687810302</v>
      </c>
      <c r="AW4" s="17" t="s">
        <v>101</v>
      </c>
      <c r="BA4" s="17">
        <v>69.604476928710895</v>
      </c>
      <c r="BB4" s="17">
        <v>64.936813354492202</v>
      </c>
    </row>
    <row r="5" spans="1:66">
      <c r="A5" s="17" t="s">
        <v>138</v>
      </c>
      <c r="B5" s="59" t="s">
        <v>194</v>
      </c>
      <c r="C5" s="17" t="s">
        <v>10</v>
      </c>
      <c r="D5">
        <f t="shared" si="0"/>
        <v>362.71391601562601</v>
      </c>
      <c r="E5" s="17">
        <v>90.678482055664105</v>
      </c>
      <c r="F5" s="17" t="s">
        <v>216</v>
      </c>
      <c r="G5" s="17" t="s">
        <v>217</v>
      </c>
      <c r="H5" s="17" t="s">
        <v>218</v>
      </c>
      <c r="I5" s="17" t="s">
        <v>218</v>
      </c>
      <c r="J5" s="17" t="s">
        <v>219</v>
      </c>
      <c r="K5" s="17" t="s">
        <v>220</v>
      </c>
      <c r="L5" s="17">
        <v>1813.56958007813</v>
      </c>
      <c r="M5">
        <f t="shared" si="1"/>
        <v>382.2236328125</v>
      </c>
      <c r="N5">
        <f t="shared" si="2"/>
        <v>343.2848205566408</v>
      </c>
      <c r="O5" s="17">
        <v>95.555908203125</v>
      </c>
      <c r="P5" s="17">
        <v>85.821205139160199</v>
      </c>
      <c r="Q5" s="17">
        <v>17983</v>
      </c>
      <c r="R5" s="17">
        <v>1334</v>
      </c>
      <c r="S5" s="17">
        <v>16649</v>
      </c>
      <c r="T5" s="17">
        <v>0</v>
      </c>
      <c r="U5" s="17">
        <v>0</v>
      </c>
      <c r="V5" s="17">
        <v>0</v>
      </c>
      <c r="W5" s="17">
        <v>0</v>
      </c>
      <c r="AF5" s="17">
        <v>3969.71142578125</v>
      </c>
      <c r="AT5" s="17">
        <v>4704.45050295897</v>
      </c>
      <c r="AU5" s="17">
        <v>3485.5979267418002</v>
      </c>
      <c r="AV5" s="17">
        <v>3576.01383825121</v>
      </c>
      <c r="AW5" s="17" t="s">
        <v>101</v>
      </c>
      <c r="BA5" s="17">
        <v>93.164436340332003</v>
      </c>
      <c r="BB5" s="17">
        <v>88.197769165039105</v>
      </c>
    </row>
    <row r="6" spans="1:66">
      <c r="A6" s="17" t="s">
        <v>159</v>
      </c>
      <c r="B6" s="59" t="s">
        <v>195</v>
      </c>
      <c r="C6" s="17" t="s">
        <v>9</v>
      </c>
      <c r="D6">
        <f t="shared" si="0"/>
        <v>266.60019531249998</v>
      </c>
      <c r="E6" s="17">
        <v>66.650047302246094</v>
      </c>
      <c r="F6" s="17" t="s">
        <v>216</v>
      </c>
      <c r="G6" s="17" t="s">
        <v>217</v>
      </c>
      <c r="H6" s="17" t="s">
        <v>218</v>
      </c>
      <c r="I6" s="17" t="s">
        <v>218</v>
      </c>
      <c r="J6" s="17" t="s">
        <v>219</v>
      </c>
      <c r="K6" s="17" t="s">
        <v>220</v>
      </c>
      <c r="L6" s="17">
        <v>1333.0009765625</v>
      </c>
      <c r="M6">
        <f t="shared" si="1"/>
        <v>284.15066528320318</v>
      </c>
      <c r="N6">
        <f t="shared" si="2"/>
        <v>249.1149139404296</v>
      </c>
      <c r="O6" s="17">
        <v>71.037666320800795</v>
      </c>
      <c r="P6" s="17">
        <v>62.278728485107401</v>
      </c>
      <c r="Q6" s="17">
        <v>16159</v>
      </c>
      <c r="R6" s="17">
        <v>890</v>
      </c>
      <c r="S6" s="17">
        <v>15269</v>
      </c>
      <c r="T6" s="17">
        <v>0</v>
      </c>
      <c r="U6" s="17">
        <v>0</v>
      </c>
      <c r="V6" s="17">
        <v>0</v>
      </c>
      <c r="W6" s="17">
        <v>0</v>
      </c>
      <c r="AF6" s="17">
        <v>4085.09643554688</v>
      </c>
      <c r="AT6" s="17">
        <v>4803.7610211661704</v>
      </c>
      <c r="AU6" s="17">
        <v>3234.5543850384001</v>
      </c>
      <c r="AV6" s="17">
        <v>3320.9826235527698</v>
      </c>
      <c r="AW6" s="17" t="s">
        <v>101</v>
      </c>
      <c r="BA6" s="17">
        <v>68.886589050292997</v>
      </c>
      <c r="BB6" s="17">
        <v>64.417755126953097</v>
      </c>
    </row>
    <row r="7" spans="1:66">
      <c r="A7" s="17" t="s">
        <v>140</v>
      </c>
      <c r="B7" s="59" t="s">
        <v>195</v>
      </c>
      <c r="C7" s="17" t="s">
        <v>10</v>
      </c>
      <c r="D7">
        <f t="shared" si="0"/>
        <v>332.86743164062602</v>
      </c>
      <c r="E7" s="17">
        <v>83.216857910156307</v>
      </c>
      <c r="F7" s="17" t="s">
        <v>216</v>
      </c>
      <c r="G7" s="17" t="s">
        <v>217</v>
      </c>
      <c r="H7" s="17" t="s">
        <v>218</v>
      </c>
      <c r="I7" s="17" t="s">
        <v>218</v>
      </c>
      <c r="J7" s="17" t="s">
        <v>219</v>
      </c>
      <c r="K7" s="17" t="s">
        <v>220</v>
      </c>
      <c r="L7" s="17">
        <v>1664.33715820313</v>
      </c>
      <c r="M7">
        <f t="shared" si="1"/>
        <v>352.34588623046881</v>
      </c>
      <c r="N7">
        <f t="shared" si="2"/>
        <v>313.46926879882801</v>
      </c>
      <c r="O7" s="17">
        <v>88.086471557617202</v>
      </c>
      <c r="P7" s="17">
        <v>78.367317199707003</v>
      </c>
      <c r="Q7" s="17">
        <v>16503</v>
      </c>
      <c r="R7" s="17">
        <v>1127</v>
      </c>
      <c r="S7" s="17">
        <v>15376</v>
      </c>
      <c r="T7" s="17">
        <v>0</v>
      </c>
      <c r="U7" s="17">
        <v>0</v>
      </c>
      <c r="V7" s="17">
        <v>0</v>
      </c>
      <c r="W7" s="17">
        <v>0</v>
      </c>
      <c r="AF7" s="17">
        <v>3969.71142578125</v>
      </c>
      <c r="AT7" s="17">
        <v>4626.4986759649501</v>
      </c>
      <c r="AU7" s="17">
        <v>3358.75777484525</v>
      </c>
      <c r="AV7" s="17">
        <v>3445.3325791573002</v>
      </c>
      <c r="AW7" s="17" t="s">
        <v>101</v>
      </c>
      <c r="BA7" s="17">
        <v>85.698837280273395</v>
      </c>
      <c r="BB7" s="17">
        <v>80.7401123046875</v>
      </c>
    </row>
    <row r="8" spans="1:66">
      <c r="A8" s="17" t="s">
        <v>160</v>
      </c>
      <c r="B8" s="59" t="s">
        <v>196</v>
      </c>
      <c r="C8" s="17" t="s">
        <v>9</v>
      </c>
      <c r="D8">
        <f t="shared" si="0"/>
        <v>246.98803710937599</v>
      </c>
      <c r="E8" s="17">
        <v>61.7470092773438</v>
      </c>
      <c r="F8" s="17" t="s">
        <v>216</v>
      </c>
      <c r="G8" s="17" t="s">
        <v>217</v>
      </c>
      <c r="H8" s="17" t="s">
        <v>218</v>
      </c>
      <c r="I8" s="17" t="s">
        <v>218</v>
      </c>
      <c r="J8" s="17" t="s">
        <v>219</v>
      </c>
      <c r="K8" s="17" t="s">
        <v>220</v>
      </c>
      <c r="L8" s="17">
        <v>1234.94018554688</v>
      </c>
      <c r="M8">
        <f t="shared" si="1"/>
        <v>263.34649658203119</v>
      </c>
      <c r="N8">
        <f t="shared" si="2"/>
        <v>230.68626403808599</v>
      </c>
      <c r="O8" s="17">
        <v>65.836624145507798</v>
      </c>
      <c r="P8" s="17">
        <v>57.671566009521499</v>
      </c>
      <c r="Q8" s="17">
        <v>17191</v>
      </c>
      <c r="R8" s="17">
        <v>879</v>
      </c>
      <c r="S8" s="17">
        <v>16312</v>
      </c>
      <c r="T8" s="17">
        <v>0</v>
      </c>
      <c r="U8" s="17">
        <v>0</v>
      </c>
      <c r="V8" s="17">
        <v>0</v>
      </c>
      <c r="W8" s="17">
        <v>0</v>
      </c>
      <c r="AF8" s="17">
        <v>4085.09643554688</v>
      </c>
      <c r="AT8" s="17">
        <v>4756.8605537631502</v>
      </c>
      <c r="AU8" s="17">
        <v>3203.9795935360899</v>
      </c>
      <c r="AV8" s="17">
        <v>3283.38058033381</v>
      </c>
      <c r="AW8" s="17" t="s">
        <v>101</v>
      </c>
      <c r="BA8" s="17">
        <v>63.831771850585902</v>
      </c>
      <c r="BB8" s="17">
        <v>59.665935516357401</v>
      </c>
    </row>
    <row r="9" spans="1:66">
      <c r="A9" s="17" t="s">
        <v>141</v>
      </c>
      <c r="B9" s="59" t="s">
        <v>196</v>
      </c>
      <c r="C9" s="17" t="s">
        <v>10</v>
      </c>
      <c r="D9">
        <f t="shared" si="0"/>
        <v>312.36762695312598</v>
      </c>
      <c r="E9" s="17">
        <v>78.091903686523395</v>
      </c>
      <c r="F9" s="17" t="s">
        <v>216</v>
      </c>
      <c r="G9" s="17" t="s">
        <v>217</v>
      </c>
      <c r="H9" s="17" t="s">
        <v>218</v>
      </c>
      <c r="I9" s="17" t="s">
        <v>218</v>
      </c>
      <c r="J9" s="17" t="s">
        <v>219</v>
      </c>
      <c r="K9" s="17" t="s">
        <v>220</v>
      </c>
      <c r="L9" s="17">
        <v>1561.83813476563</v>
      </c>
      <c r="M9">
        <f t="shared" si="1"/>
        <v>331.46804809570318</v>
      </c>
      <c r="N9">
        <f t="shared" si="2"/>
        <v>293.34442138671881</v>
      </c>
      <c r="O9" s="17">
        <v>82.867012023925795</v>
      </c>
      <c r="P9" s="17">
        <v>73.336105346679702</v>
      </c>
      <c r="Q9" s="17">
        <v>16069</v>
      </c>
      <c r="R9" s="17">
        <v>1032</v>
      </c>
      <c r="S9" s="17">
        <v>15037</v>
      </c>
      <c r="T9" s="17">
        <v>0</v>
      </c>
      <c r="U9" s="17">
        <v>0</v>
      </c>
      <c r="V9" s="17">
        <v>0</v>
      </c>
      <c r="W9" s="17">
        <v>0</v>
      </c>
      <c r="AF9" s="17">
        <v>3969.71142578125</v>
      </c>
      <c r="AT9" s="17">
        <v>4647.5027345169401</v>
      </c>
      <c r="AU9" s="17">
        <v>3372.22204710802</v>
      </c>
      <c r="AV9" s="17">
        <v>3454.1244473448701</v>
      </c>
      <c r="AW9" s="17" t="s">
        <v>101</v>
      </c>
      <c r="BA9" s="17">
        <v>80.5257568359375</v>
      </c>
      <c r="BB9" s="17">
        <v>75.663070678710895</v>
      </c>
    </row>
    <row r="10" spans="1:66">
      <c r="A10" s="17" t="s">
        <v>161</v>
      </c>
      <c r="B10" s="59" t="s">
        <v>197</v>
      </c>
      <c r="C10" s="17" t="s">
        <v>9</v>
      </c>
      <c r="D10">
        <f t="shared" si="0"/>
        <v>272.74208984375002</v>
      </c>
      <c r="E10" s="17">
        <v>68.185523986816406</v>
      </c>
      <c r="F10" s="17" t="s">
        <v>216</v>
      </c>
      <c r="G10" s="17" t="s">
        <v>217</v>
      </c>
      <c r="H10" s="17" t="s">
        <v>218</v>
      </c>
      <c r="I10" s="17" t="s">
        <v>218</v>
      </c>
      <c r="J10" s="17" t="s">
        <v>219</v>
      </c>
      <c r="K10" s="17" t="s">
        <v>220</v>
      </c>
      <c r="L10" s="17">
        <v>1363.71044921875</v>
      </c>
      <c r="M10">
        <f t="shared" si="1"/>
        <v>289.72219848632801</v>
      </c>
      <c r="N10">
        <f t="shared" si="2"/>
        <v>255.82301330566401</v>
      </c>
      <c r="O10" s="17">
        <v>72.430549621582003</v>
      </c>
      <c r="P10" s="17">
        <v>63.955753326416001</v>
      </c>
      <c r="Q10" s="17">
        <v>17670</v>
      </c>
      <c r="R10" s="17">
        <v>995</v>
      </c>
      <c r="S10" s="17">
        <v>16675</v>
      </c>
      <c r="T10" s="17">
        <v>0</v>
      </c>
      <c r="U10" s="17">
        <v>0</v>
      </c>
      <c r="V10" s="17">
        <v>0</v>
      </c>
      <c r="W10" s="17">
        <v>0</v>
      </c>
      <c r="AF10" s="17">
        <v>4085.09643554688</v>
      </c>
      <c r="AT10" s="17">
        <v>4736.2931228407697</v>
      </c>
      <c r="AU10" s="17">
        <v>3174.6894822169002</v>
      </c>
      <c r="AV10" s="17">
        <v>3262.6235864851901</v>
      </c>
      <c r="AW10" s="17" t="s">
        <v>101</v>
      </c>
      <c r="BA10" s="17">
        <v>70.349441528320298</v>
      </c>
      <c r="BB10" s="17">
        <v>66.025573730468807</v>
      </c>
    </row>
    <row r="11" spans="1:66">
      <c r="A11" s="17" t="s">
        <v>142</v>
      </c>
      <c r="B11" s="59" t="s">
        <v>197</v>
      </c>
      <c r="C11" s="17" t="s">
        <v>10</v>
      </c>
      <c r="D11">
        <f t="shared" si="0"/>
        <v>337.58911132812602</v>
      </c>
      <c r="E11" s="17">
        <v>84.397277832031307</v>
      </c>
      <c r="F11" s="17" t="s">
        <v>216</v>
      </c>
      <c r="G11" s="17" t="s">
        <v>217</v>
      </c>
      <c r="H11" s="17" t="s">
        <v>218</v>
      </c>
      <c r="I11" s="17" t="s">
        <v>218</v>
      </c>
      <c r="J11" s="17" t="s">
        <v>219</v>
      </c>
      <c r="K11" s="17" t="s">
        <v>220</v>
      </c>
      <c r="L11" s="17">
        <v>1687.94555664063</v>
      </c>
      <c r="M11">
        <f t="shared" si="1"/>
        <v>357.54971313476563</v>
      </c>
      <c r="N11">
        <f t="shared" si="2"/>
        <v>317.71279907226563</v>
      </c>
      <c r="O11" s="17">
        <v>89.387428283691406</v>
      </c>
      <c r="P11" s="17">
        <v>79.428199768066406</v>
      </c>
      <c r="Q11" s="17">
        <v>15948</v>
      </c>
      <c r="R11" s="17">
        <v>1104</v>
      </c>
      <c r="S11" s="17">
        <v>14844</v>
      </c>
      <c r="T11" s="17">
        <v>0</v>
      </c>
      <c r="U11" s="17">
        <v>0</v>
      </c>
      <c r="V11" s="17">
        <v>0</v>
      </c>
      <c r="W11" s="17">
        <v>0</v>
      </c>
      <c r="AF11" s="17">
        <v>3969.71142578125</v>
      </c>
      <c r="AT11" s="17">
        <v>4601.4949095352804</v>
      </c>
      <c r="AU11" s="17">
        <v>3372.4788563922898</v>
      </c>
      <c r="AV11" s="17">
        <v>3457.5574695519199</v>
      </c>
      <c r="AW11" s="17" t="s">
        <v>101</v>
      </c>
      <c r="BA11" s="17">
        <v>86.940628051757798</v>
      </c>
      <c r="BB11" s="17">
        <v>81.859413146972699</v>
      </c>
    </row>
    <row r="12" spans="1:66">
      <c r="A12" s="17" t="s">
        <v>162</v>
      </c>
      <c r="B12" s="59" t="s">
        <v>198</v>
      </c>
      <c r="C12" s="17" t="s">
        <v>9</v>
      </c>
      <c r="D12">
        <f t="shared" si="0"/>
        <v>293.12470703125001</v>
      </c>
      <c r="E12" s="17">
        <v>73.281173706054702</v>
      </c>
      <c r="F12" s="17" t="s">
        <v>216</v>
      </c>
      <c r="G12" s="17" t="s">
        <v>217</v>
      </c>
      <c r="H12" s="17" t="s">
        <v>218</v>
      </c>
      <c r="I12" s="17" t="s">
        <v>218</v>
      </c>
      <c r="J12" s="17" t="s">
        <v>219</v>
      </c>
      <c r="K12" s="17" t="s">
        <v>220</v>
      </c>
      <c r="L12" s="17">
        <v>1465.62353515625</v>
      </c>
      <c r="M12">
        <f t="shared" si="1"/>
        <v>311.46923828125</v>
      </c>
      <c r="N12">
        <f t="shared" si="2"/>
        <v>274.85137939453119</v>
      </c>
      <c r="O12" s="17">
        <v>77.8673095703125</v>
      </c>
      <c r="P12" s="17">
        <v>68.712844848632798</v>
      </c>
      <c r="Q12" s="17">
        <v>16311</v>
      </c>
      <c r="R12" s="17">
        <v>985</v>
      </c>
      <c r="S12" s="17">
        <v>15326</v>
      </c>
      <c r="T12" s="17">
        <v>0</v>
      </c>
      <c r="U12" s="17">
        <v>0</v>
      </c>
      <c r="V12" s="17">
        <v>0</v>
      </c>
      <c r="W12" s="17">
        <v>0</v>
      </c>
      <c r="AF12" s="17">
        <v>4085.09643554688</v>
      </c>
      <c r="AT12" s="17">
        <v>4708.1883784105303</v>
      </c>
      <c r="AU12" s="17">
        <v>3152.75319179698</v>
      </c>
      <c r="AV12" s="17">
        <v>3246.6838924783801</v>
      </c>
      <c r="AW12" s="17" t="s">
        <v>101</v>
      </c>
      <c r="BA12" s="17">
        <v>75.618797302246094</v>
      </c>
      <c r="BB12" s="17">
        <v>70.948173522949205</v>
      </c>
    </row>
    <row r="13" spans="1:66">
      <c r="A13" s="17" t="s">
        <v>143</v>
      </c>
      <c r="B13" s="59" t="s">
        <v>198</v>
      </c>
      <c r="C13" s="17" t="s">
        <v>10</v>
      </c>
      <c r="D13">
        <f t="shared" si="0"/>
        <v>400.80605468750002</v>
      </c>
      <c r="E13" s="17">
        <v>100.20151519775401</v>
      </c>
      <c r="F13" s="17" t="s">
        <v>216</v>
      </c>
      <c r="G13" s="17" t="s">
        <v>217</v>
      </c>
      <c r="H13" s="17" t="s">
        <v>218</v>
      </c>
      <c r="I13" s="17" t="s">
        <v>218</v>
      </c>
      <c r="J13" s="17" t="s">
        <v>219</v>
      </c>
      <c r="K13" s="17" t="s">
        <v>220</v>
      </c>
      <c r="L13" s="17">
        <v>2004.0302734375</v>
      </c>
      <c r="M13">
        <f t="shared" si="1"/>
        <v>422.27395629882801</v>
      </c>
      <c r="N13">
        <f t="shared" si="2"/>
        <v>379.43566894531239</v>
      </c>
      <c r="O13" s="17">
        <v>105.568489074707</v>
      </c>
      <c r="P13" s="17">
        <v>94.858917236328097</v>
      </c>
      <c r="Q13" s="17">
        <v>16486</v>
      </c>
      <c r="R13" s="17">
        <v>1346</v>
      </c>
      <c r="S13" s="17">
        <v>15140</v>
      </c>
      <c r="T13" s="17">
        <v>0</v>
      </c>
      <c r="U13" s="17">
        <v>0</v>
      </c>
      <c r="V13" s="17">
        <v>0</v>
      </c>
      <c r="W13" s="17">
        <v>0</v>
      </c>
      <c r="AF13" s="17">
        <v>3969.71142578125</v>
      </c>
      <c r="AT13" s="17">
        <v>4576.3955357453797</v>
      </c>
      <c r="AU13" s="17">
        <v>3349.09429121332</v>
      </c>
      <c r="AV13" s="17">
        <v>3449.29734077903</v>
      </c>
      <c r="AW13" s="17" t="s">
        <v>101</v>
      </c>
      <c r="BA13" s="17">
        <v>102.93670654296901</v>
      </c>
      <c r="BB13" s="17">
        <v>97.472663879394503</v>
      </c>
    </row>
    <row r="14" spans="1:66">
      <c r="A14" s="17" t="s">
        <v>163</v>
      </c>
      <c r="B14" s="59" t="s">
        <v>199</v>
      </c>
      <c r="C14" s="17" t="s">
        <v>9</v>
      </c>
      <c r="D14">
        <f t="shared" si="0"/>
        <v>292.18803710937601</v>
      </c>
      <c r="E14" s="17">
        <v>73.047012329101605</v>
      </c>
      <c r="F14" s="17" t="s">
        <v>216</v>
      </c>
      <c r="G14" s="17" t="s">
        <v>217</v>
      </c>
      <c r="H14" s="17" t="s">
        <v>218</v>
      </c>
      <c r="I14" s="17" t="s">
        <v>218</v>
      </c>
      <c r="J14" s="17" t="s">
        <v>219</v>
      </c>
      <c r="K14" s="17" t="s">
        <v>220</v>
      </c>
      <c r="L14" s="17">
        <v>1460.94018554688</v>
      </c>
      <c r="M14">
        <f t="shared" si="1"/>
        <v>310.20104980468761</v>
      </c>
      <c r="N14">
        <f t="shared" si="2"/>
        <v>274.24371337890642</v>
      </c>
      <c r="O14" s="17">
        <v>77.550262451171903</v>
      </c>
      <c r="P14" s="17">
        <v>68.560928344726605</v>
      </c>
      <c r="Q14" s="17">
        <v>16860</v>
      </c>
      <c r="R14" s="17">
        <v>1015</v>
      </c>
      <c r="S14" s="17">
        <v>15845</v>
      </c>
      <c r="T14" s="17">
        <v>0</v>
      </c>
      <c r="U14" s="17">
        <v>0</v>
      </c>
      <c r="V14" s="17">
        <v>0</v>
      </c>
      <c r="W14" s="17">
        <v>0</v>
      </c>
      <c r="AF14" s="17">
        <v>4085.09643554688</v>
      </c>
      <c r="AT14" s="17">
        <v>4728.2392621420904</v>
      </c>
      <c r="AU14" s="17">
        <v>3184.3082118382499</v>
      </c>
      <c r="AV14" s="17">
        <v>3277.2554251276001</v>
      </c>
      <c r="AW14" s="17" t="s">
        <v>101</v>
      </c>
      <c r="BA14" s="17">
        <v>75.342437744140597</v>
      </c>
      <c r="BB14" s="17">
        <v>70.756057739257798</v>
      </c>
    </row>
    <row r="15" spans="1:66">
      <c r="A15" s="17" t="s">
        <v>144</v>
      </c>
      <c r="B15" s="59" t="s">
        <v>199</v>
      </c>
      <c r="C15" s="17" t="s">
        <v>10</v>
      </c>
      <c r="D15">
        <f t="shared" si="0"/>
        <v>381.56079101562602</v>
      </c>
      <c r="E15" s="17">
        <v>95.390197753906307</v>
      </c>
      <c r="F15" s="17" t="s">
        <v>216</v>
      </c>
      <c r="G15" s="17" t="s">
        <v>217</v>
      </c>
      <c r="H15" s="17" t="s">
        <v>218</v>
      </c>
      <c r="I15" s="17" t="s">
        <v>218</v>
      </c>
      <c r="J15" s="17" t="s">
        <v>219</v>
      </c>
      <c r="K15" s="17" t="s">
        <v>220</v>
      </c>
      <c r="L15" s="17">
        <v>1907.80395507813</v>
      </c>
      <c r="M15">
        <f t="shared" si="1"/>
        <v>402.76696777343602</v>
      </c>
      <c r="N15">
        <f t="shared" si="2"/>
        <v>360.44976806640642</v>
      </c>
      <c r="O15" s="17">
        <v>100.69174194335901</v>
      </c>
      <c r="P15" s="17">
        <v>90.112442016601605</v>
      </c>
      <c r="Q15" s="17">
        <v>16050</v>
      </c>
      <c r="R15" s="17">
        <v>1250</v>
      </c>
      <c r="S15" s="17">
        <v>14800</v>
      </c>
      <c r="T15" s="17">
        <v>0</v>
      </c>
      <c r="U15" s="17">
        <v>0</v>
      </c>
      <c r="V15" s="17">
        <v>0</v>
      </c>
      <c r="W15" s="17">
        <v>0</v>
      </c>
      <c r="AF15" s="17">
        <v>3969.71142578125</v>
      </c>
      <c r="AT15" s="17">
        <v>4637.6938685546902</v>
      </c>
      <c r="AU15" s="17">
        <v>3389.9740028505098</v>
      </c>
      <c r="AV15" s="17">
        <v>3487.14844721999</v>
      </c>
      <c r="AW15" s="17" t="s">
        <v>101</v>
      </c>
      <c r="BA15" s="17">
        <v>98.092079162597699</v>
      </c>
      <c r="BB15" s="17">
        <v>92.694503784179702</v>
      </c>
    </row>
    <row r="16" spans="1:66">
      <c r="A16" s="17" t="s">
        <v>164</v>
      </c>
      <c r="B16" s="59" t="s">
        <v>200</v>
      </c>
      <c r="C16" s="17" t="s">
        <v>9</v>
      </c>
      <c r="D16">
        <f t="shared" si="0"/>
        <v>353.73056640624998</v>
      </c>
      <c r="E16" s="17">
        <v>88.432640075683594</v>
      </c>
      <c r="F16" s="17" t="s">
        <v>216</v>
      </c>
      <c r="G16" s="17" t="s">
        <v>217</v>
      </c>
      <c r="H16" s="17" t="s">
        <v>218</v>
      </c>
      <c r="I16" s="17" t="s">
        <v>218</v>
      </c>
      <c r="J16" s="17" t="s">
        <v>219</v>
      </c>
      <c r="K16" s="17" t="s">
        <v>220</v>
      </c>
      <c r="L16" s="17">
        <v>1768.65283203125</v>
      </c>
      <c r="M16">
        <f t="shared" si="1"/>
        <v>373.80056762695318</v>
      </c>
      <c r="N16">
        <f t="shared" si="2"/>
        <v>333.74581909179682</v>
      </c>
      <c r="O16" s="17">
        <v>93.450141906738295</v>
      </c>
      <c r="P16" s="17">
        <v>83.436454772949205</v>
      </c>
      <c r="Q16" s="17">
        <v>16558</v>
      </c>
      <c r="R16" s="17">
        <v>1199</v>
      </c>
      <c r="S16" s="17">
        <v>15359</v>
      </c>
      <c r="T16" s="17">
        <v>0</v>
      </c>
      <c r="U16" s="17">
        <v>0</v>
      </c>
      <c r="V16" s="17">
        <v>0</v>
      </c>
      <c r="W16" s="17">
        <v>0</v>
      </c>
      <c r="AF16" s="17">
        <v>4085.09643554688</v>
      </c>
      <c r="AT16" s="17">
        <v>4731.1112409755497</v>
      </c>
      <c r="AU16" s="17">
        <v>3189.2554513824598</v>
      </c>
      <c r="AV16" s="17">
        <v>3300.9045087397599</v>
      </c>
      <c r="AW16" s="17" t="s">
        <v>101</v>
      </c>
      <c r="BA16" s="17">
        <v>90.989913940429702</v>
      </c>
      <c r="BB16" s="17">
        <v>85.880912780761705</v>
      </c>
    </row>
    <row r="17" spans="1:54">
      <c r="A17" s="17" t="s">
        <v>145</v>
      </c>
      <c r="B17" s="59" t="s">
        <v>200</v>
      </c>
      <c r="C17" s="17" t="s">
        <v>10</v>
      </c>
      <c r="D17">
        <f t="shared" si="0"/>
        <v>492.31098632812598</v>
      </c>
      <c r="E17" s="17">
        <v>123.077743530273</v>
      </c>
      <c r="F17" s="17" t="s">
        <v>216</v>
      </c>
      <c r="G17" s="17" t="s">
        <v>217</v>
      </c>
      <c r="H17" s="17" t="s">
        <v>218</v>
      </c>
      <c r="I17" s="17" t="s">
        <v>218</v>
      </c>
      <c r="J17" s="17" t="s">
        <v>219</v>
      </c>
      <c r="K17" s="17" t="s">
        <v>220</v>
      </c>
      <c r="L17" s="17">
        <v>2461.55493164063</v>
      </c>
      <c r="M17">
        <f t="shared" si="1"/>
        <v>517.45465087890796</v>
      </c>
      <c r="N17">
        <f t="shared" si="2"/>
        <v>467.30090332031199</v>
      </c>
      <c r="O17" s="17">
        <v>129.36366271972699</v>
      </c>
      <c r="P17" s="17">
        <v>116.825225830078</v>
      </c>
      <c r="Q17" s="17">
        <v>14920</v>
      </c>
      <c r="R17" s="17">
        <v>1482</v>
      </c>
      <c r="S17" s="17">
        <v>13438</v>
      </c>
      <c r="T17" s="17">
        <v>0</v>
      </c>
      <c r="U17" s="17">
        <v>0</v>
      </c>
      <c r="V17" s="17">
        <v>0</v>
      </c>
      <c r="W17" s="17">
        <v>0</v>
      </c>
      <c r="AF17" s="17">
        <v>3969.71142578125</v>
      </c>
      <c r="AT17" s="17">
        <v>4576.6060379172504</v>
      </c>
      <c r="AU17" s="17">
        <v>3401.22817657512</v>
      </c>
      <c r="AV17" s="17">
        <v>3517.9781759389898</v>
      </c>
      <c r="AW17" s="17" t="s">
        <v>101</v>
      </c>
      <c r="BA17" s="17">
        <v>126.280654907227</v>
      </c>
      <c r="BB17" s="17">
        <v>119.88352966308599</v>
      </c>
    </row>
    <row r="18" spans="1:54">
      <c r="A18" s="17" t="s">
        <v>165</v>
      </c>
      <c r="B18" s="59" t="s">
        <v>201</v>
      </c>
      <c r="C18" s="17" t="s">
        <v>9</v>
      </c>
      <c r="D18">
        <f t="shared" si="0"/>
        <v>364.21425781250002</v>
      </c>
      <c r="E18" s="17">
        <v>91.053565979003906</v>
      </c>
      <c r="F18" s="17" t="s">
        <v>216</v>
      </c>
      <c r="G18" s="17" t="s">
        <v>217</v>
      </c>
      <c r="H18" s="17" t="s">
        <v>218</v>
      </c>
      <c r="I18" s="17" t="s">
        <v>218</v>
      </c>
      <c r="J18" s="17" t="s">
        <v>219</v>
      </c>
      <c r="K18" s="17" t="s">
        <v>220</v>
      </c>
      <c r="L18" s="17">
        <v>1821.0712890625</v>
      </c>
      <c r="M18">
        <f t="shared" si="1"/>
        <v>385.23504638671881</v>
      </c>
      <c r="N18">
        <f t="shared" si="2"/>
        <v>343.28692626953119</v>
      </c>
      <c r="O18" s="17">
        <v>96.308761596679702</v>
      </c>
      <c r="P18" s="17">
        <v>85.821731567382798</v>
      </c>
      <c r="Q18" s="17">
        <v>15562</v>
      </c>
      <c r="R18" s="17">
        <v>1159</v>
      </c>
      <c r="S18" s="17">
        <v>14403</v>
      </c>
      <c r="T18" s="17">
        <v>0</v>
      </c>
      <c r="U18" s="17">
        <v>0</v>
      </c>
      <c r="V18" s="17">
        <v>0</v>
      </c>
      <c r="W18" s="17">
        <v>0</v>
      </c>
      <c r="AF18" s="17">
        <v>4085.09643554688</v>
      </c>
      <c r="AT18" s="17">
        <v>4700.3384149269996</v>
      </c>
      <c r="AU18" s="17">
        <v>3169.7266115891698</v>
      </c>
      <c r="AV18" s="17">
        <v>3283.7208976750499</v>
      </c>
      <c r="AW18" s="17" t="s">
        <v>101</v>
      </c>
      <c r="BA18" s="17">
        <v>93.731849670410199</v>
      </c>
      <c r="BB18" s="17">
        <v>88.381355285644503</v>
      </c>
    </row>
    <row r="19" spans="1:54">
      <c r="A19" s="17" t="s">
        <v>146</v>
      </c>
      <c r="B19" s="59" t="s">
        <v>201</v>
      </c>
      <c r="C19" s="17" t="s">
        <v>10</v>
      </c>
      <c r="D19">
        <f t="shared" si="0"/>
        <v>511.08115234374998</v>
      </c>
      <c r="E19" s="17">
        <v>127.770294189453</v>
      </c>
      <c r="F19" s="17" t="s">
        <v>216</v>
      </c>
      <c r="G19" s="17" t="s">
        <v>217</v>
      </c>
      <c r="H19" s="17" t="s">
        <v>218</v>
      </c>
      <c r="I19" s="17" t="s">
        <v>218</v>
      </c>
      <c r="J19" s="17" t="s">
        <v>219</v>
      </c>
      <c r="K19" s="17" t="s">
        <v>220</v>
      </c>
      <c r="L19" s="17">
        <v>2555.40576171875</v>
      </c>
      <c r="M19">
        <f t="shared" si="1"/>
        <v>536.0166015625</v>
      </c>
      <c r="N19">
        <f t="shared" si="2"/>
        <v>486.27719116210801</v>
      </c>
      <c r="O19" s="17">
        <v>134.004150390625</v>
      </c>
      <c r="P19" s="17">
        <v>121.569297790527</v>
      </c>
      <c r="Q19" s="17">
        <v>15780</v>
      </c>
      <c r="R19" s="17">
        <v>1624</v>
      </c>
      <c r="S19" s="17">
        <v>14156</v>
      </c>
      <c r="T19" s="17">
        <v>0</v>
      </c>
      <c r="U19" s="17">
        <v>0</v>
      </c>
      <c r="V19" s="17">
        <v>0</v>
      </c>
      <c r="W19" s="17">
        <v>0</v>
      </c>
      <c r="AF19" s="17">
        <v>3969.71142578125</v>
      </c>
      <c r="AT19" s="17">
        <v>4746.2126209277803</v>
      </c>
      <c r="AU19" s="17">
        <v>3562.5235258750799</v>
      </c>
      <c r="AV19" s="17">
        <v>3684.3429866080101</v>
      </c>
      <c r="AW19" s="17" t="s">
        <v>101</v>
      </c>
      <c r="BA19" s="17">
        <v>130.946701049805</v>
      </c>
      <c r="BB19" s="17">
        <v>124.60243988037099</v>
      </c>
    </row>
    <row r="20" spans="1:54">
      <c r="A20" s="17" t="s">
        <v>167</v>
      </c>
      <c r="B20" s="59" t="s">
        <v>202</v>
      </c>
      <c r="C20" s="17" t="s">
        <v>9</v>
      </c>
      <c r="D20">
        <f t="shared" si="0"/>
        <v>228.57998046874999</v>
      </c>
      <c r="E20" s="17">
        <v>57.144996643066399</v>
      </c>
      <c r="F20" s="17" t="s">
        <v>216</v>
      </c>
      <c r="G20" s="17" t="s">
        <v>217</v>
      </c>
      <c r="H20" s="17" t="s">
        <v>218</v>
      </c>
      <c r="I20" s="17" t="s">
        <v>218</v>
      </c>
      <c r="J20" s="17" t="s">
        <v>219</v>
      </c>
      <c r="K20" s="17" t="s">
        <v>220</v>
      </c>
      <c r="L20" s="17">
        <v>1142.89990234375</v>
      </c>
      <c r="M20">
        <f t="shared" si="1"/>
        <v>244.92575073242199</v>
      </c>
      <c r="N20">
        <f t="shared" si="2"/>
        <v>212.29078674316401</v>
      </c>
      <c r="O20" s="17">
        <v>61.231437683105497</v>
      </c>
      <c r="P20" s="17">
        <v>53.072696685791001</v>
      </c>
      <c r="Q20" s="17">
        <v>15903</v>
      </c>
      <c r="R20" s="17">
        <v>754</v>
      </c>
      <c r="S20" s="17">
        <v>15149</v>
      </c>
      <c r="T20" s="17">
        <v>0</v>
      </c>
      <c r="U20" s="17">
        <v>0</v>
      </c>
      <c r="V20" s="17">
        <v>0</v>
      </c>
      <c r="W20" s="17">
        <v>0</v>
      </c>
      <c r="AF20" s="17">
        <v>4085.09643554688</v>
      </c>
      <c r="AT20" s="17">
        <v>4638.71376163068</v>
      </c>
      <c r="AU20" s="17">
        <v>3147.9858508106599</v>
      </c>
      <c r="AV20" s="17">
        <v>3218.6648953153599</v>
      </c>
      <c r="AW20" s="17" t="s">
        <v>101</v>
      </c>
      <c r="BA20" s="17">
        <v>59.228145599365199</v>
      </c>
      <c r="BB20" s="17">
        <v>55.0655326843262</v>
      </c>
    </row>
    <row r="21" spans="1:54">
      <c r="A21" s="17" t="s">
        <v>148</v>
      </c>
      <c r="B21" s="59" t="s">
        <v>202</v>
      </c>
      <c r="C21" s="17" t="s">
        <v>10</v>
      </c>
      <c r="D21">
        <f t="shared" si="0"/>
        <v>306.77714843749999</v>
      </c>
      <c r="E21" s="17">
        <v>76.694290161132798</v>
      </c>
      <c r="F21" s="17" t="s">
        <v>216</v>
      </c>
      <c r="G21" s="17" t="s">
        <v>217</v>
      </c>
      <c r="H21" s="17" t="s">
        <v>218</v>
      </c>
      <c r="I21" s="17" t="s">
        <v>218</v>
      </c>
      <c r="J21" s="17" t="s">
        <v>219</v>
      </c>
      <c r="K21" s="17" t="s">
        <v>220</v>
      </c>
      <c r="L21" s="17">
        <v>1533.8857421875</v>
      </c>
      <c r="M21">
        <f t="shared" si="1"/>
        <v>326.40194702148438</v>
      </c>
      <c r="N21">
        <f t="shared" si="2"/>
        <v>287.23382568359358</v>
      </c>
      <c r="O21" s="17">
        <v>81.600486755371094</v>
      </c>
      <c r="P21" s="17">
        <v>71.808456420898395</v>
      </c>
      <c r="Q21" s="17">
        <v>14942</v>
      </c>
      <c r="R21" s="17">
        <v>943</v>
      </c>
      <c r="S21" s="17">
        <v>13999</v>
      </c>
      <c r="T21" s="17">
        <v>0</v>
      </c>
      <c r="U21" s="17">
        <v>0</v>
      </c>
      <c r="V21" s="17">
        <v>0</v>
      </c>
      <c r="W21" s="17">
        <v>0</v>
      </c>
      <c r="AF21" s="17">
        <v>3758.1728515625</v>
      </c>
      <c r="AT21" s="17">
        <v>4420.2790082039501</v>
      </c>
      <c r="AU21" s="17">
        <v>3224.6769239359</v>
      </c>
      <c r="AV21" s="17">
        <v>3300.1322020422299</v>
      </c>
      <c r="AW21" s="17" t="s">
        <v>101</v>
      </c>
      <c r="BA21" s="17">
        <v>79.194892883300795</v>
      </c>
      <c r="BB21" s="17">
        <v>74.198982238769503</v>
      </c>
    </row>
    <row r="22" spans="1:54">
      <c r="A22" s="17" t="s">
        <v>169</v>
      </c>
      <c r="B22" s="59" t="s">
        <v>203</v>
      </c>
      <c r="C22" s="17" t="s">
        <v>9</v>
      </c>
      <c r="D22">
        <f t="shared" si="0"/>
        <v>212.56376953124999</v>
      </c>
      <c r="E22" s="17">
        <v>53.140941619872997</v>
      </c>
      <c r="F22" s="17" t="s">
        <v>216</v>
      </c>
      <c r="G22" s="17" t="s">
        <v>217</v>
      </c>
      <c r="H22" s="17" t="s">
        <v>218</v>
      </c>
      <c r="I22" s="17" t="s">
        <v>218</v>
      </c>
      <c r="J22" s="17" t="s">
        <v>219</v>
      </c>
      <c r="K22" s="17" t="s">
        <v>220</v>
      </c>
      <c r="L22" s="17">
        <v>1062.81884765625</v>
      </c>
      <c r="M22">
        <f t="shared" si="1"/>
        <v>228.31591796875</v>
      </c>
      <c r="N22">
        <f t="shared" si="2"/>
        <v>196.86415100097639</v>
      </c>
      <c r="O22" s="17">
        <v>57.0789794921875</v>
      </c>
      <c r="P22" s="17">
        <v>49.216037750244098</v>
      </c>
      <c r="Q22" s="17">
        <v>15895</v>
      </c>
      <c r="R22" s="17">
        <v>702</v>
      </c>
      <c r="S22" s="17">
        <v>15193</v>
      </c>
      <c r="T22" s="17">
        <v>0</v>
      </c>
      <c r="U22" s="17">
        <v>0</v>
      </c>
      <c r="V22" s="17">
        <v>0</v>
      </c>
      <c r="W22" s="17">
        <v>0</v>
      </c>
      <c r="AF22" s="17">
        <v>4085.09643554688</v>
      </c>
      <c r="AT22" s="17">
        <v>4750.7388669092797</v>
      </c>
      <c r="AU22" s="17">
        <v>3233.41408726277</v>
      </c>
      <c r="AV22" s="17">
        <v>3300.4264808023499</v>
      </c>
      <c r="AW22" s="17" t="s">
        <v>101</v>
      </c>
      <c r="BA22" s="17">
        <v>55.148494720458999</v>
      </c>
      <c r="BB22" s="17">
        <v>51.136802673339801</v>
      </c>
    </row>
    <row r="23" spans="1:54">
      <c r="A23" s="17" t="s">
        <v>150</v>
      </c>
      <c r="B23" s="59" t="s">
        <v>203</v>
      </c>
      <c r="C23" s="17" t="s">
        <v>10</v>
      </c>
      <c r="D23">
        <f t="shared" si="0"/>
        <v>288.15522460937598</v>
      </c>
      <c r="E23" s="17">
        <v>72.038803100585895</v>
      </c>
      <c r="F23" s="17" t="s">
        <v>216</v>
      </c>
      <c r="G23" s="17" t="s">
        <v>217</v>
      </c>
      <c r="H23" s="17" t="s">
        <v>218</v>
      </c>
      <c r="I23" s="17" t="s">
        <v>218</v>
      </c>
      <c r="J23" s="17" t="s">
        <v>219</v>
      </c>
      <c r="K23" s="17" t="s">
        <v>220</v>
      </c>
      <c r="L23" s="17">
        <v>1440.77612304688</v>
      </c>
      <c r="M23">
        <f t="shared" si="1"/>
        <v>306.61547851562523</v>
      </c>
      <c r="N23">
        <f t="shared" si="2"/>
        <v>269.76708984375</v>
      </c>
      <c r="O23" s="17">
        <v>76.653869628906307</v>
      </c>
      <c r="P23" s="17">
        <v>67.4417724609375</v>
      </c>
      <c r="Q23" s="17">
        <v>15826</v>
      </c>
      <c r="R23" s="17">
        <v>940</v>
      </c>
      <c r="S23" s="17">
        <v>14886</v>
      </c>
      <c r="T23" s="17">
        <v>0</v>
      </c>
      <c r="U23" s="17">
        <v>0</v>
      </c>
      <c r="V23" s="17">
        <v>0</v>
      </c>
      <c r="W23" s="17">
        <v>0</v>
      </c>
      <c r="AF23" s="17">
        <v>3758.1728515625</v>
      </c>
      <c r="AT23" s="17">
        <v>4360.1340165807796</v>
      </c>
      <c r="AU23" s="17">
        <v>3191.2448073621199</v>
      </c>
      <c r="AV23" s="17">
        <v>3260.6720698836398</v>
      </c>
      <c r="AW23" s="17" t="s">
        <v>101</v>
      </c>
      <c r="BA23" s="17">
        <v>74.391174316406307</v>
      </c>
      <c r="BB23" s="17">
        <v>69.691131591796903</v>
      </c>
    </row>
    <row r="24" spans="1:54">
      <c r="A24" s="17" t="s">
        <v>170</v>
      </c>
      <c r="B24" s="59" t="s">
        <v>204</v>
      </c>
      <c r="C24" s="17" t="s">
        <v>9</v>
      </c>
      <c r="D24">
        <f t="shared" si="0"/>
        <v>164.06214599609379</v>
      </c>
      <c r="E24" s="17">
        <v>41.015537261962898</v>
      </c>
      <c r="F24" s="17" t="s">
        <v>216</v>
      </c>
      <c r="G24" s="17" t="s">
        <v>217</v>
      </c>
      <c r="H24" s="17" t="s">
        <v>218</v>
      </c>
      <c r="I24" s="17" t="s">
        <v>218</v>
      </c>
      <c r="J24" s="17" t="s">
        <v>219</v>
      </c>
      <c r="K24" s="17" t="s">
        <v>220</v>
      </c>
      <c r="L24" s="17">
        <v>820.31072998046898</v>
      </c>
      <c r="M24">
        <f t="shared" si="1"/>
        <v>177.31996154785159</v>
      </c>
      <c r="N24">
        <f t="shared" si="2"/>
        <v>150.84158325195321</v>
      </c>
      <c r="O24" s="17">
        <v>44.329990386962898</v>
      </c>
      <c r="P24" s="17">
        <v>37.710395812988303</v>
      </c>
      <c r="Q24" s="17">
        <v>17220</v>
      </c>
      <c r="R24" s="17">
        <v>590</v>
      </c>
      <c r="S24" s="17">
        <v>16630</v>
      </c>
      <c r="T24" s="17">
        <v>0</v>
      </c>
      <c r="U24" s="17">
        <v>0</v>
      </c>
      <c r="V24" s="17">
        <v>0</v>
      </c>
      <c r="W24" s="17">
        <v>0</v>
      </c>
      <c r="AF24" s="17">
        <v>4085.09643554688</v>
      </c>
      <c r="AT24" s="17">
        <v>4762.8771153336902</v>
      </c>
      <c r="AU24" s="17">
        <v>3218.08196652998</v>
      </c>
      <c r="AV24" s="17">
        <v>3271.01048788853</v>
      </c>
      <c r="AW24" s="17" t="s">
        <v>101</v>
      </c>
      <c r="BA24" s="17">
        <v>42.705417633056598</v>
      </c>
      <c r="BB24" s="17">
        <v>39.328079223632798</v>
      </c>
    </row>
    <row r="25" spans="1:54">
      <c r="A25" s="17" t="s">
        <v>151</v>
      </c>
      <c r="B25" s="59" t="s">
        <v>204</v>
      </c>
      <c r="C25" s="17" t="s">
        <v>10</v>
      </c>
      <c r="D25">
        <f t="shared" si="0"/>
        <v>240.121435546876</v>
      </c>
      <c r="E25" s="17">
        <v>60.030357360839801</v>
      </c>
      <c r="F25" s="17" t="s">
        <v>216</v>
      </c>
      <c r="G25" s="17" t="s">
        <v>217</v>
      </c>
      <c r="H25" s="17" t="s">
        <v>218</v>
      </c>
      <c r="I25" s="17" t="s">
        <v>218</v>
      </c>
      <c r="J25" s="17" t="s">
        <v>219</v>
      </c>
      <c r="K25" s="17" t="s">
        <v>220</v>
      </c>
      <c r="L25" s="17">
        <v>1200.60717773438</v>
      </c>
      <c r="M25">
        <f t="shared" si="1"/>
        <v>257.5270080566408</v>
      </c>
      <c r="N25">
        <f t="shared" si="2"/>
        <v>222.77996826171881</v>
      </c>
      <c r="O25" s="17">
        <v>64.381752014160199</v>
      </c>
      <c r="P25" s="17">
        <v>55.694992065429702</v>
      </c>
      <c r="Q25" s="17">
        <v>14755</v>
      </c>
      <c r="R25" s="17">
        <v>734</v>
      </c>
      <c r="S25" s="17">
        <v>14021</v>
      </c>
      <c r="T25" s="17">
        <v>0</v>
      </c>
      <c r="U25" s="17">
        <v>0</v>
      </c>
      <c r="V25" s="17">
        <v>0</v>
      </c>
      <c r="W25" s="17">
        <v>0</v>
      </c>
      <c r="AF25" s="17">
        <v>3758.1728515625</v>
      </c>
      <c r="AT25" s="17">
        <v>4334.9583457510198</v>
      </c>
      <c r="AU25" s="17">
        <v>3165.1792321283701</v>
      </c>
      <c r="AV25" s="17">
        <v>3223.3708871198401</v>
      </c>
      <c r="AW25" s="17" t="s">
        <v>101</v>
      </c>
      <c r="BA25" s="17">
        <v>62.248447418212898</v>
      </c>
      <c r="BB25" s="17">
        <v>57.816440582275398</v>
      </c>
    </row>
    <row r="26" spans="1:54">
      <c r="A26" s="17" t="s">
        <v>171</v>
      </c>
      <c r="B26" s="59" t="s">
        <v>205</v>
      </c>
      <c r="C26" s="17" t="s">
        <v>9</v>
      </c>
      <c r="D26">
        <f t="shared" si="0"/>
        <v>185.0151489257812</v>
      </c>
      <c r="E26" s="17">
        <v>46.253787994384801</v>
      </c>
      <c r="F26" s="17" t="s">
        <v>216</v>
      </c>
      <c r="G26" s="17" t="s">
        <v>217</v>
      </c>
      <c r="H26" s="17" t="s">
        <v>218</v>
      </c>
      <c r="I26" s="17" t="s">
        <v>218</v>
      </c>
      <c r="J26" s="17" t="s">
        <v>219</v>
      </c>
      <c r="K26" s="17" t="s">
        <v>220</v>
      </c>
      <c r="L26" s="17">
        <v>925.07574462890602</v>
      </c>
      <c r="M26">
        <f t="shared" si="1"/>
        <v>198.76182556152361</v>
      </c>
      <c r="N26">
        <f t="shared" si="2"/>
        <v>171.3085174560548</v>
      </c>
      <c r="O26" s="17">
        <v>49.690456390380902</v>
      </c>
      <c r="P26" s="17">
        <v>42.8271293640137</v>
      </c>
      <c r="Q26" s="17">
        <v>18105</v>
      </c>
      <c r="R26" s="17">
        <v>698</v>
      </c>
      <c r="S26" s="17">
        <v>17407</v>
      </c>
      <c r="T26" s="17">
        <v>0</v>
      </c>
      <c r="U26" s="17">
        <v>0</v>
      </c>
      <c r="V26" s="17">
        <v>0</v>
      </c>
      <c r="W26" s="17">
        <v>0</v>
      </c>
      <c r="AF26" s="17">
        <v>4085.09643554688</v>
      </c>
      <c r="AT26" s="17">
        <v>4711.19381477771</v>
      </c>
      <c r="AU26" s="17">
        <v>3178.1252645055501</v>
      </c>
      <c r="AV26" s="17">
        <v>3237.22948146716</v>
      </c>
      <c r="AW26" s="17" t="s">
        <v>101</v>
      </c>
      <c r="BA26" s="17">
        <v>48.005935668945298</v>
      </c>
      <c r="BB26" s="17">
        <v>44.504245758056598</v>
      </c>
    </row>
    <row r="27" spans="1:54">
      <c r="A27" s="17" t="s">
        <v>152</v>
      </c>
      <c r="B27" s="59" t="s">
        <v>205</v>
      </c>
      <c r="C27" s="17" t="s">
        <v>10</v>
      </c>
      <c r="D27">
        <f t="shared" si="0"/>
        <v>264.31362304687599</v>
      </c>
      <c r="E27" s="17">
        <v>66.078407287597699</v>
      </c>
      <c r="F27" s="17" t="s">
        <v>216</v>
      </c>
      <c r="G27" s="17" t="s">
        <v>217</v>
      </c>
      <c r="H27" s="17" t="s">
        <v>218</v>
      </c>
      <c r="I27" s="17" t="s">
        <v>218</v>
      </c>
      <c r="J27" s="17" t="s">
        <v>219</v>
      </c>
      <c r="K27" s="17" t="s">
        <v>220</v>
      </c>
      <c r="L27" s="17">
        <v>1321.56811523438</v>
      </c>
      <c r="M27">
        <f t="shared" si="1"/>
        <v>281.90240478515642</v>
      </c>
      <c r="N27">
        <f t="shared" si="2"/>
        <v>246.79039001464841</v>
      </c>
      <c r="O27" s="17">
        <v>70.475601196289105</v>
      </c>
      <c r="P27" s="17">
        <v>61.697597503662102</v>
      </c>
      <c r="Q27" s="17">
        <v>15947</v>
      </c>
      <c r="R27" s="17">
        <v>871</v>
      </c>
      <c r="S27" s="17">
        <v>15076</v>
      </c>
      <c r="T27" s="17">
        <v>0</v>
      </c>
      <c r="U27" s="17">
        <v>0</v>
      </c>
      <c r="V27" s="17">
        <v>0</v>
      </c>
      <c r="W27" s="17">
        <v>0</v>
      </c>
      <c r="AF27" s="17">
        <v>3758.1728515625</v>
      </c>
      <c r="AT27" s="17">
        <v>4408.8544092189304</v>
      </c>
      <c r="AU27" s="17">
        <v>3240.7542997883002</v>
      </c>
      <c r="AV27" s="17">
        <v>3304.5540862882099</v>
      </c>
      <c r="AW27" s="17" t="s">
        <v>101</v>
      </c>
      <c r="BA27" s="17">
        <v>68.31982421875</v>
      </c>
      <c r="BB27" s="17">
        <v>63.841262817382798</v>
      </c>
    </row>
    <row r="28" spans="1:54">
      <c r="A28" s="17" t="s">
        <v>172</v>
      </c>
      <c r="B28" s="59" t="s">
        <v>206</v>
      </c>
      <c r="C28" s="17" t="s">
        <v>9</v>
      </c>
      <c r="D28">
        <f t="shared" si="0"/>
        <v>169.55825195312499</v>
      </c>
      <c r="E28" s="17">
        <v>42.389564514160199</v>
      </c>
      <c r="F28" s="17" t="s">
        <v>216</v>
      </c>
      <c r="G28" s="17" t="s">
        <v>217</v>
      </c>
      <c r="H28" s="17" t="s">
        <v>218</v>
      </c>
      <c r="I28" s="17" t="s">
        <v>218</v>
      </c>
      <c r="J28" s="17" t="s">
        <v>219</v>
      </c>
      <c r="K28" s="17" t="s">
        <v>220</v>
      </c>
      <c r="L28" s="17">
        <v>847.791259765625</v>
      </c>
      <c r="M28">
        <f t="shared" si="1"/>
        <v>183.7125701904296</v>
      </c>
      <c r="N28">
        <f t="shared" si="2"/>
        <v>155.4463806152344</v>
      </c>
      <c r="O28" s="17">
        <v>45.928142547607401</v>
      </c>
      <c r="P28" s="17">
        <v>38.861595153808601</v>
      </c>
      <c r="Q28" s="17">
        <v>15626</v>
      </c>
      <c r="R28" s="17">
        <v>553</v>
      </c>
      <c r="S28" s="17">
        <v>15073</v>
      </c>
      <c r="T28" s="17">
        <v>0</v>
      </c>
      <c r="U28" s="17">
        <v>0</v>
      </c>
      <c r="V28" s="17">
        <v>0</v>
      </c>
      <c r="W28" s="17">
        <v>0</v>
      </c>
      <c r="AF28" s="17">
        <v>4085.09643554688</v>
      </c>
      <c r="AT28" s="17">
        <v>4712.4656675590504</v>
      </c>
      <c r="AU28" s="17">
        <v>3183.6259696867801</v>
      </c>
      <c r="AV28" s="17">
        <v>3237.7312015390298</v>
      </c>
      <c r="AW28" s="17" t="s">
        <v>101</v>
      </c>
      <c r="BA28" s="17">
        <v>44.193630218505902</v>
      </c>
      <c r="BB28" s="17">
        <v>40.588260650634801</v>
      </c>
    </row>
    <row r="29" spans="1:54">
      <c r="A29" s="17" t="s">
        <v>153</v>
      </c>
      <c r="B29" s="59" t="s">
        <v>206</v>
      </c>
      <c r="C29" s="17" t="s">
        <v>10</v>
      </c>
      <c r="D29">
        <f t="shared" si="0"/>
        <v>236.05229492187601</v>
      </c>
      <c r="E29" s="17">
        <v>59.013072967529297</v>
      </c>
      <c r="F29" s="17" t="s">
        <v>216</v>
      </c>
      <c r="G29" s="17" t="s">
        <v>217</v>
      </c>
      <c r="H29" s="17" t="s">
        <v>218</v>
      </c>
      <c r="I29" s="17" t="s">
        <v>218</v>
      </c>
      <c r="J29" s="17" t="s">
        <v>219</v>
      </c>
      <c r="K29" s="17" t="s">
        <v>220</v>
      </c>
      <c r="L29" s="17">
        <v>1180.26147460938</v>
      </c>
      <c r="M29">
        <f t="shared" si="1"/>
        <v>253.6876525878908</v>
      </c>
      <c r="N29">
        <f t="shared" si="2"/>
        <v>218.48277282714841</v>
      </c>
      <c r="O29" s="17">
        <v>63.421913146972699</v>
      </c>
      <c r="P29" s="17">
        <v>54.620693206787102</v>
      </c>
      <c r="Q29" s="17">
        <v>14124</v>
      </c>
      <c r="R29" s="17">
        <v>691</v>
      </c>
      <c r="S29" s="17">
        <v>13433</v>
      </c>
      <c r="T29" s="17">
        <v>0</v>
      </c>
      <c r="U29" s="17">
        <v>0</v>
      </c>
      <c r="V29" s="17">
        <v>0</v>
      </c>
      <c r="W29" s="17">
        <v>0</v>
      </c>
      <c r="AF29" s="17">
        <v>3758.1728515625</v>
      </c>
      <c r="AT29" s="17">
        <v>4386.6556914090797</v>
      </c>
      <c r="AU29" s="17">
        <v>3186.5643523735998</v>
      </c>
      <c r="AV29" s="17">
        <v>3245.2774021664</v>
      </c>
      <c r="AW29" s="17" t="s">
        <v>101</v>
      </c>
      <c r="BA29" s="17">
        <v>61.260417938232401</v>
      </c>
      <c r="BB29" s="17">
        <v>56.770015716552699</v>
      </c>
    </row>
    <row r="30" spans="1:54">
      <c r="A30" s="17" t="s">
        <v>166</v>
      </c>
      <c r="B30" s="59" t="s">
        <v>41</v>
      </c>
      <c r="C30" s="17" t="s">
        <v>9</v>
      </c>
      <c r="D30">
        <f t="shared" si="0"/>
        <v>0</v>
      </c>
      <c r="E30" s="17">
        <v>0</v>
      </c>
      <c r="F30" s="17" t="s">
        <v>216</v>
      </c>
      <c r="G30" s="17" t="s">
        <v>217</v>
      </c>
      <c r="H30" s="17" t="s">
        <v>218</v>
      </c>
      <c r="I30" s="17" t="s">
        <v>218</v>
      </c>
      <c r="J30" s="17" t="s">
        <v>219</v>
      </c>
      <c r="K30" s="17" t="s">
        <v>220</v>
      </c>
      <c r="L30" s="17">
        <v>0</v>
      </c>
      <c r="M30">
        <f t="shared" si="1"/>
        <v>0.91357994079589999</v>
      </c>
      <c r="N30">
        <f t="shared" si="2"/>
        <v>0</v>
      </c>
      <c r="O30" s="17">
        <v>0.228394985198975</v>
      </c>
      <c r="P30" s="17">
        <v>0</v>
      </c>
      <c r="Q30" s="17">
        <v>15434</v>
      </c>
      <c r="R30" s="17">
        <v>0</v>
      </c>
      <c r="S30" s="17">
        <v>15434</v>
      </c>
      <c r="T30" s="17">
        <v>0</v>
      </c>
      <c r="U30" s="17">
        <v>0</v>
      </c>
      <c r="V30" s="17">
        <v>0</v>
      </c>
      <c r="W30" s="17">
        <v>0</v>
      </c>
      <c r="AF30" s="17">
        <v>4085.09643554688</v>
      </c>
      <c r="AT30" s="17">
        <v>0</v>
      </c>
      <c r="AU30" s="17">
        <v>2971.4289696389301</v>
      </c>
      <c r="AV30" s="17">
        <v>2971.4289696389201</v>
      </c>
      <c r="AW30" s="17" t="s">
        <v>101</v>
      </c>
      <c r="BA30" s="17">
        <v>0.10435788333416</v>
      </c>
      <c r="BB30" s="17">
        <v>0</v>
      </c>
    </row>
    <row r="31" spans="1:54">
      <c r="A31" s="17" t="s">
        <v>147</v>
      </c>
      <c r="B31" s="59" t="s">
        <v>41</v>
      </c>
      <c r="C31" s="17" t="s">
        <v>10</v>
      </c>
      <c r="D31">
        <f t="shared" si="0"/>
        <v>0.30845098495483397</v>
      </c>
      <c r="E31" s="17">
        <v>7.7112749218940693E-2</v>
      </c>
      <c r="F31" s="17" t="s">
        <v>216</v>
      </c>
      <c r="G31" s="17" t="s">
        <v>217</v>
      </c>
      <c r="H31" s="17" t="s">
        <v>218</v>
      </c>
      <c r="I31" s="17" t="s">
        <v>218</v>
      </c>
      <c r="J31" s="17" t="s">
        <v>219</v>
      </c>
      <c r="K31" s="17" t="s">
        <v>220</v>
      </c>
      <c r="L31" s="17">
        <v>1.5422549247741699</v>
      </c>
      <c r="M31">
        <f t="shared" si="1"/>
        <v>1.473344206809996</v>
      </c>
      <c r="N31">
        <f t="shared" si="2"/>
        <v>1.2954534031450761E-2</v>
      </c>
      <c r="O31" s="17">
        <v>0.368336051702499</v>
      </c>
      <c r="P31" s="17">
        <v>3.2386335078626901E-3</v>
      </c>
      <c r="Q31" s="17">
        <v>15257</v>
      </c>
      <c r="R31" s="17">
        <v>1</v>
      </c>
      <c r="S31" s="17">
        <v>15256</v>
      </c>
      <c r="T31" s="17">
        <v>0</v>
      </c>
      <c r="U31" s="17">
        <v>0</v>
      </c>
      <c r="V31" s="17">
        <v>0</v>
      </c>
      <c r="W31" s="17">
        <v>0</v>
      </c>
      <c r="AF31" s="17">
        <v>3758.1728515625</v>
      </c>
      <c r="AT31" s="17">
        <v>4523.765625</v>
      </c>
      <c r="AU31" s="17">
        <v>3032.5984299034099</v>
      </c>
      <c r="AV31" s="17">
        <v>3032.69616649613</v>
      </c>
      <c r="AW31" s="17" t="s">
        <v>101</v>
      </c>
      <c r="BA31" s="17">
        <v>0.191942989826202</v>
      </c>
      <c r="BB31" s="17">
        <v>2.0897055044770199E-2</v>
      </c>
    </row>
    <row r="32" spans="1:54">
      <c r="A32" s="17" t="s">
        <v>173</v>
      </c>
      <c r="B32" s="59" t="s">
        <v>207</v>
      </c>
      <c r="C32" s="17" t="s">
        <v>9</v>
      </c>
      <c r="D32">
        <f t="shared" si="0"/>
        <v>25.764544677734399</v>
      </c>
      <c r="E32" s="17">
        <v>6.4411358833312997</v>
      </c>
      <c r="F32" s="17" t="s">
        <v>216</v>
      </c>
      <c r="G32" s="17" t="s">
        <v>217</v>
      </c>
      <c r="H32" s="17" t="s">
        <v>218</v>
      </c>
      <c r="I32" s="17" t="s">
        <v>218</v>
      </c>
      <c r="J32" s="17" t="s">
        <v>219</v>
      </c>
      <c r="K32" s="17" t="s">
        <v>220</v>
      </c>
      <c r="L32" s="17">
        <v>128.82272338867199</v>
      </c>
      <c r="M32">
        <f t="shared" si="1"/>
        <v>31.857845306396481</v>
      </c>
      <c r="N32">
        <f t="shared" si="2"/>
        <v>20.506790161132798</v>
      </c>
      <c r="O32" s="17">
        <v>7.9644613265991202</v>
      </c>
      <c r="P32" s="17">
        <v>5.1266975402831996</v>
      </c>
      <c r="Q32" s="17">
        <v>14652</v>
      </c>
      <c r="R32" s="17">
        <v>80</v>
      </c>
      <c r="S32" s="17">
        <v>14572</v>
      </c>
      <c r="T32" s="17">
        <v>0</v>
      </c>
      <c r="U32" s="17">
        <v>0</v>
      </c>
      <c r="V32" s="17">
        <v>0</v>
      </c>
      <c r="W32" s="17">
        <v>0</v>
      </c>
      <c r="AF32" s="17">
        <v>4085.09643554688</v>
      </c>
      <c r="AT32" s="17">
        <v>4884.6716918945303</v>
      </c>
      <c r="AU32" s="17">
        <v>3094.3788554474099</v>
      </c>
      <c r="AV32" s="17">
        <v>3104.1538641094198</v>
      </c>
      <c r="AW32" s="17" t="s">
        <v>101</v>
      </c>
      <c r="BA32" s="17">
        <v>7.1872024536132804</v>
      </c>
      <c r="BB32" s="17">
        <v>5.7488756179809597</v>
      </c>
    </row>
    <row r="33" spans="1:54">
      <c r="A33" s="17" t="s">
        <v>154</v>
      </c>
      <c r="B33" s="59" t="s">
        <v>207</v>
      </c>
      <c r="C33" s="17" t="s">
        <v>10</v>
      </c>
      <c r="D33">
        <f t="shared" si="0"/>
        <v>31.636849975585999</v>
      </c>
      <c r="E33" s="17">
        <v>7.9092125892639196</v>
      </c>
      <c r="F33" s="17" t="s">
        <v>216</v>
      </c>
      <c r="G33" s="17" t="s">
        <v>217</v>
      </c>
      <c r="H33" s="17" t="s">
        <v>218</v>
      </c>
      <c r="I33" s="17" t="s">
        <v>218</v>
      </c>
      <c r="J33" s="17" t="s">
        <v>219</v>
      </c>
      <c r="K33" s="17" t="s">
        <v>220</v>
      </c>
      <c r="L33" s="17">
        <v>158.18424987793</v>
      </c>
      <c r="M33">
        <f t="shared" si="1"/>
        <v>38.390937805175803</v>
      </c>
      <c r="N33">
        <f t="shared" si="2"/>
        <v>25.730718612670881</v>
      </c>
      <c r="O33" s="17">
        <v>9.5977344512939506</v>
      </c>
      <c r="P33" s="17">
        <v>6.4326796531677202</v>
      </c>
      <c r="Q33" s="17">
        <v>14477</v>
      </c>
      <c r="R33" s="17">
        <v>97</v>
      </c>
      <c r="S33" s="17">
        <v>14380</v>
      </c>
      <c r="T33" s="17">
        <v>0</v>
      </c>
      <c r="U33" s="17">
        <v>0</v>
      </c>
      <c r="V33" s="17">
        <v>0</v>
      </c>
      <c r="W33" s="17">
        <v>0</v>
      </c>
      <c r="AF33" s="17">
        <v>3758.1728515625</v>
      </c>
      <c r="AT33" s="17">
        <v>4446.91069738644</v>
      </c>
      <c r="AU33" s="17">
        <v>3106.65447310022</v>
      </c>
      <c r="AV33" s="17">
        <v>3115.63456937402</v>
      </c>
      <c r="AW33" s="17" t="s">
        <v>101</v>
      </c>
      <c r="BA33" s="17">
        <v>8.7387619018554705</v>
      </c>
      <c r="BB33" s="17">
        <v>7.1342902183532697</v>
      </c>
    </row>
  </sheetData>
  <autoFilter ref="A1:BL1" xr:uid="{62B4373B-A5C6-AC46-9277-C22408EE8D64}">
    <sortState xmlns:xlrd2="http://schemas.microsoft.com/office/spreadsheetml/2017/richdata2" ref="A2:BL33">
      <sortCondition ref="B1:B33"/>
    </sortState>
  </autoFilter>
  <pageMargins left="0.75" right="0.75" top="1" bottom="1" header="0.5" footer="0.5"/>
  <pageSetup orientation="portrait" horizontalDpi="0" verticalDpi="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sheetPr>
    <pageSetUpPr fitToPage="1"/>
  </sheetPr>
  <dimension ref="A1:T37"/>
  <sheetViews>
    <sheetView zoomScale="94" workbookViewId="0">
      <selection activeCell="J7" sqref="J7:J14"/>
    </sheetView>
  </sheetViews>
  <sheetFormatPr defaultColWidth="10.875" defaultRowHeight="15.6"/>
  <cols>
    <col min="1" max="1" width="10.875" style="102"/>
    <col min="2" max="2" width="15.5" style="102" customWidth="1"/>
    <col min="3" max="3" width="17" style="102" customWidth="1"/>
    <col min="4" max="4" width="16.625" style="102" bestFit="1" customWidth="1"/>
    <col min="5" max="5" width="16.625" style="102" customWidth="1"/>
    <col min="6" max="6" width="16.625" style="102" bestFit="1" customWidth="1"/>
    <col min="7" max="7" width="15.875" style="102" customWidth="1"/>
    <col min="8" max="8" width="16.625" style="102" bestFit="1" customWidth="1"/>
    <col min="9" max="9" width="17.375" style="102" customWidth="1"/>
    <col min="10" max="10" width="16.625" style="102" bestFit="1" customWidth="1"/>
    <col min="11" max="11" width="17.125" style="102" customWidth="1"/>
    <col min="12" max="12" width="16.625" style="102" bestFit="1" customWidth="1"/>
    <col min="13" max="13" width="16.5" style="102" customWidth="1"/>
    <col min="14" max="14" width="16.625" style="102" bestFit="1" customWidth="1"/>
    <col min="15" max="16384" width="10.875" style="102"/>
  </cols>
  <sheetData>
    <row r="1" spans="1:14">
      <c r="A1" s="102" t="s">
        <v>221</v>
      </c>
    </row>
    <row r="3" spans="1:14">
      <c r="B3" s="102" t="s">
        <v>222</v>
      </c>
    </row>
    <row r="4" spans="1:14" ht="15.95" thickBot="1">
      <c r="C4" s="214" t="s">
        <v>223</v>
      </c>
      <c r="D4" s="214"/>
      <c r="E4" s="214"/>
      <c r="F4" s="214"/>
      <c r="I4" s="214" t="s">
        <v>224</v>
      </c>
      <c r="J4" s="214"/>
      <c r="K4" s="214"/>
      <c r="L4" s="214"/>
    </row>
    <row r="5" spans="1:14">
      <c r="B5" s="27" t="s">
        <v>225</v>
      </c>
      <c r="C5" s="28">
        <v>1</v>
      </c>
      <c r="D5" s="28">
        <v>2</v>
      </c>
      <c r="E5" s="28">
        <v>3</v>
      </c>
      <c r="F5" s="28">
        <v>4</v>
      </c>
      <c r="G5" s="28">
        <v>5</v>
      </c>
      <c r="H5" s="28">
        <v>6</v>
      </c>
      <c r="I5" s="28">
        <v>7</v>
      </c>
      <c r="J5" s="28">
        <v>8</v>
      </c>
      <c r="K5" s="28">
        <v>9</v>
      </c>
      <c r="L5" s="28">
        <v>10</v>
      </c>
      <c r="M5" s="28">
        <v>11</v>
      </c>
      <c r="N5" s="29">
        <v>12</v>
      </c>
    </row>
    <row r="6" spans="1:14" ht="15.95" thickBot="1">
      <c r="B6" s="30"/>
      <c r="C6" s="111" t="s">
        <v>10</v>
      </c>
      <c r="D6" s="111" t="s">
        <v>10</v>
      </c>
      <c r="E6" s="112" t="s">
        <v>9</v>
      </c>
      <c r="F6" s="112" t="s">
        <v>9</v>
      </c>
      <c r="G6" s="113"/>
      <c r="H6" s="113"/>
      <c r="I6" s="111" t="s">
        <v>10</v>
      </c>
      <c r="J6" s="111" t="s">
        <v>10</v>
      </c>
      <c r="K6" s="112" t="s">
        <v>9</v>
      </c>
      <c r="L6" s="112" t="s">
        <v>9</v>
      </c>
      <c r="M6" s="113"/>
      <c r="N6" s="113"/>
    </row>
    <row r="7" spans="1:14">
      <c r="B7" s="30" t="s">
        <v>226</v>
      </c>
      <c r="C7" s="114">
        <v>12301</v>
      </c>
      <c r="D7" s="115">
        <v>1063</v>
      </c>
      <c r="E7" s="86">
        <v>12301</v>
      </c>
      <c r="F7" s="86">
        <v>1063</v>
      </c>
      <c r="G7" s="116"/>
      <c r="H7" s="116"/>
      <c r="I7" s="115" t="s">
        <v>194</v>
      </c>
      <c r="J7" s="120" t="s">
        <v>41</v>
      </c>
      <c r="K7" s="86" t="s">
        <v>194</v>
      </c>
      <c r="L7" s="117" t="s">
        <v>41</v>
      </c>
      <c r="M7" s="116"/>
      <c r="N7" s="118"/>
    </row>
    <row r="8" spans="1:14">
      <c r="B8" s="30" t="s">
        <v>227</v>
      </c>
      <c r="C8" s="88" t="s">
        <v>30</v>
      </c>
      <c r="D8" s="89" t="s">
        <v>35</v>
      </c>
      <c r="E8" s="93" t="s">
        <v>30</v>
      </c>
      <c r="F8" s="93" t="s">
        <v>35</v>
      </c>
      <c r="G8" s="119"/>
      <c r="H8" s="119"/>
      <c r="I8" s="89" t="s">
        <v>195</v>
      </c>
      <c r="J8" s="120" t="s">
        <v>202</v>
      </c>
      <c r="K8" s="93" t="s">
        <v>195</v>
      </c>
      <c r="L8" s="93" t="s">
        <v>202</v>
      </c>
      <c r="M8" s="119"/>
      <c r="N8" s="121"/>
    </row>
    <row r="9" spans="1:14">
      <c r="B9" s="30" t="s">
        <v>228</v>
      </c>
      <c r="C9" s="88" t="s">
        <v>31</v>
      </c>
      <c r="D9" s="89" t="s">
        <v>36</v>
      </c>
      <c r="E9" s="93" t="s">
        <v>31</v>
      </c>
      <c r="F9" s="93" t="s">
        <v>36</v>
      </c>
      <c r="G9" s="119"/>
      <c r="H9" s="119"/>
      <c r="I9" s="89" t="s">
        <v>196</v>
      </c>
      <c r="J9" s="120">
        <v>1126</v>
      </c>
      <c r="K9" s="93" t="s">
        <v>196</v>
      </c>
      <c r="L9" s="93">
        <v>1126</v>
      </c>
      <c r="M9" s="119"/>
      <c r="N9" s="121"/>
    </row>
    <row r="10" spans="1:14">
      <c r="B10" s="30" t="s">
        <v>229</v>
      </c>
      <c r="C10" s="88" t="s">
        <v>32</v>
      </c>
      <c r="D10" s="89" t="s">
        <v>37</v>
      </c>
      <c r="E10" s="93" t="s">
        <v>32</v>
      </c>
      <c r="F10" s="93" t="s">
        <v>37</v>
      </c>
      <c r="G10" s="119"/>
      <c r="H10" s="119"/>
      <c r="I10" s="89" t="s">
        <v>197</v>
      </c>
      <c r="J10" s="120" t="s">
        <v>203</v>
      </c>
      <c r="K10" s="93" t="s">
        <v>197</v>
      </c>
      <c r="L10" s="93" t="s">
        <v>203</v>
      </c>
      <c r="M10" s="119"/>
      <c r="N10" s="121"/>
    </row>
    <row r="11" spans="1:14">
      <c r="B11" s="30" t="s">
        <v>230</v>
      </c>
      <c r="C11" s="88" t="s">
        <v>33</v>
      </c>
      <c r="D11" s="89" t="s">
        <v>38</v>
      </c>
      <c r="E11" s="93" t="s">
        <v>33</v>
      </c>
      <c r="F11" s="93" t="s">
        <v>38</v>
      </c>
      <c r="G11" s="119"/>
      <c r="H11" s="119"/>
      <c r="I11" s="89" t="s">
        <v>198</v>
      </c>
      <c r="J11" s="120" t="s">
        <v>204</v>
      </c>
      <c r="K11" s="93" t="s">
        <v>198</v>
      </c>
      <c r="L11" s="93" t="s">
        <v>204</v>
      </c>
      <c r="M11" s="119"/>
      <c r="N11" s="121"/>
    </row>
    <row r="12" spans="1:14">
      <c r="B12" s="30" t="s">
        <v>231</v>
      </c>
      <c r="C12" s="88" t="s">
        <v>34</v>
      </c>
      <c r="D12" s="89" t="s">
        <v>39</v>
      </c>
      <c r="E12" s="93" t="s">
        <v>34</v>
      </c>
      <c r="F12" s="93" t="s">
        <v>39</v>
      </c>
      <c r="G12" s="119"/>
      <c r="H12" s="119"/>
      <c r="I12" s="89" t="s">
        <v>199</v>
      </c>
      <c r="J12" s="120" t="s">
        <v>205</v>
      </c>
      <c r="K12" s="93" t="s">
        <v>199</v>
      </c>
      <c r="L12" s="93" t="s">
        <v>205</v>
      </c>
      <c r="M12" s="119"/>
      <c r="N12" s="121"/>
    </row>
    <row r="13" spans="1:14">
      <c r="B13" s="30" t="s">
        <v>232</v>
      </c>
      <c r="C13" s="88">
        <v>1132</v>
      </c>
      <c r="D13" s="89" t="s">
        <v>40</v>
      </c>
      <c r="E13" s="93">
        <v>1132</v>
      </c>
      <c r="F13" s="93" t="s">
        <v>40</v>
      </c>
      <c r="G13" s="119"/>
      <c r="H13" s="119"/>
      <c r="I13" s="89" t="s">
        <v>200</v>
      </c>
      <c r="J13" s="120" t="s">
        <v>206</v>
      </c>
      <c r="K13" s="93" t="s">
        <v>200</v>
      </c>
      <c r="L13" s="93" t="s">
        <v>206</v>
      </c>
      <c r="M13" s="119"/>
      <c r="N13" s="121"/>
    </row>
    <row r="14" spans="1:14" ht="15.95" thickBot="1">
      <c r="B14" s="31" t="s">
        <v>233</v>
      </c>
      <c r="C14" s="96">
        <v>1141</v>
      </c>
      <c r="D14" s="97" t="s">
        <v>41</v>
      </c>
      <c r="E14" s="100">
        <v>1141</v>
      </c>
      <c r="F14" s="100" t="s">
        <v>41</v>
      </c>
      <c r="G14" s="122"/>
      <c r="H14" s="122"/>
      <c r="I14" s="97" t="s">
        <v>201</v>
      </c>
      <c r="J14" s="97" t="s">
        <v>207</v>
      </c>
      <c r="K14" s="100" t="s">
        <v>201</v>
      </c>
      <c r="L14" s="99" t="s">
        <v>207</v>
      </c>
      <c r="M14" s="122"/>
      <c r="N14" s="123"/>
    </row>
    <row r="15" spans="1:14">
      <c r="C15" s="124"/>
      <c r="D15" s="124"/>
      <c r="E15" s="124"/>
      <c r="F15" s="124"/>
    </row>
    <row r="16" spans="1:14">
      <c r="B16" s="32" t="s">
        <v>234</v>
      </c>
      <c r="C16" s="124"/>
      <c r="D16" s="124"/>
      <c r="E16" s="124"/>
    </row>
    <row r="17" spans="2:20">
      <c r="C17" s="124"/>
      <c r="E17" s="124"/>
      <c r="F17" s="124"/>
    </row>
    <row r="18" spans="2:20" ht="15.95" hidden="1" thickBot="1">
      <c r="B18" s="27" t="s">
        <v>225</v>
      </c>
      <c r="C18" s="33">
        <v>1</v>
      </c>
      <c r="D18" s="33">
        <v>2</v>
      </c>
      <c r="E18" s="33">
        <v>3</v>
      </c>
      <c r="F18" s="33">
        <v>4</v>
      </c>
      <c r="G18" s="28">
        <v>5</v>
      </c>
      <c r="H18" s="28">
        <v>6</v>
      </c>
      <c r="I18" s="28">
        <v>7</v>
      </c>
      <c r="J18" s="28">
        <v>8</v>
      </c>
      <c r="K18" s="28">
        <v>9</v>
      </c>
      <c r="L18" s="28">
        <v>10</v>
      </c>
      <c r="M18" s="28">
        <v>11</v>
      </c>
      <c r="N18" s="29">
        <v>12</v>
      </c>
    </row>
    <row r="19" spans="2:20" hidden="1">
      <c r="B19" s="30"/>
      <c r="C19" s="82" t="s">
        <v>10</v>
      </c>
      <c r="D19" s="83" t="s">
        <v>10</v>
      </c>
      <c r="E19" s="83" t="s">
        <v>10</v>
      </c>
      <c r="F19" s="84" t="s">
        <v>10</v>
      </c>
      <c r="G19" s="83" t="s">
        <v>10</v>
      </c>
      <c r="H19" s="84" t="s">
        <v>10</v>
      </c>
      <c r="I19" s="85" t="s">
        <v>9</v>
      </c>
      <c r="J19" s="86" t="s">
        <v>9</v>
      </c>
      <c r="K19" s="86" t="s">
        <v>9</v>
      </c>
      <c r="L19" s="86" t="s">
        <v>9</v>
      </c>
      <c r="M19" s="86" t="s">
        <v>9</v>
      </c>
      <c r="N19" s="87" t="s">
        <v>9</v>
      </c>
      <c r="P19" s="102" t="str">
        <f>CONCATENATE(E20, "-5b")</f>
        <v>A08-8b-5b</v>
      </c>
      <c r="Q19" s="102" t="str">
        <f>CONCATENATE(F20, "-5b")</f>
        <v>NTC-8b-5b</v>
      </c>
      <c r="S19" s="85" t="s">
        <v>9</v>
      </c>
      <c r="T19" s="87" t="s">
        <v>9</v>
      </c>
    </row>
    <row r="20" spans="2:20" hidden="1">
      <c r="B20" s="30" t="s">
        <v>226</v>
      </c>
      <c r="C20" s="88" t="s">
        <v>235</v>
      </c>
      <c r="D20" s="89" t="s">
        <v>236</v>
      </c>
      <c r="E20" s="89" t="s">
        <v>237</v>
      </c>
      <c r="F20" s="90" t="s">
        <v>238</v>
      </c>
      <c r="G20" s="89" t="s">
        <v>239</v>
      </c>
      <c r="H20" s="90" t="s">
        <v>41</v>
      </c>
      <c r="I20" s="91" t="s">
        <v>235</v>
      </c>
      <c r="J20" s="92" t="s">
        <v>236</v>
      </c>
      <c r="K20" s="93" t="s">
        <v>237</v>
      </c>
      <c r="L20" s="92" t="s">
        <v>238</v>
      </c>
      <c r="M20" s="93" t="s">
        <v>239</v>
      </c>
      <c r="N20" s="94" t="s">
        <v>41</v>
      </c>
      <c r="P20" s="102" t="str">
        <f t="shared" ref="P20:Q27" si="0">CONCATENATE(E21, "-5b")</f>
        <v>B08-8b-5b</v>
      </c>
      <c r="Q20" s="102" t="str">
        <f t="shared" si="0"/>
        <v>A08-8b-5b</v>
      </c>
      <c r="S20" s="125" t="s">
        <v>179</v>
      </c>
      <c r="T20" s="94" t="s">
        <v>41</v>
      </c>
    </row>
    <row r="21" spans="2:20" hidden="1">
      <c r="B21" s="30" t="s">
        <v>227</v>
      </c>
      <c r="C21" s="88" t="s">
        <v>240</v>
      </c>
      <c r="D21" s="89" t="s">
        <v>235</v>
      </c>
      <c r="E21" s="89" t="s">
        <v>241</v>
      </c>
      <c r="F21" s="90" t="s">
        <v>237</v>
      </c>
      <c r="G21" s="89" t="s">
        <v>239</v>
      </c>
      <c r="H21" s="90" t="s">
        <v>239</v>
      </c>
      <c r="I21" s="91" t="s">
        <v>240</v>
      </c>
      <c r="J21" s="93" t="s">
        <v>235</v>
      </c>
      <c r="K21" s="93" t="s">
        <v>241</v>
      </c>
      <c r="L21" s="93" t="s">
        <v>237</v>
      </c>
      <c r="M21" s="93" t="s">
        <v>239</v>
      </c>
      <c r="N21" s="95" t="s">
        <v>239</v>
      </c>
      <c r="P21" s="102" t="str">
        <f t="shared" si="0"/>
        <v>C08-8b-5b</v>
      </c>
      <c r="Q21" s="102" t="str">
        <f t="shared" si="0"/>
        <v>B08-8b-5b</v>
      </c>
      <c r="S21" s="125" t="s">
        <v>180</v>
      </c>
      <c r="T21" s="94" t="s">
        <v>176</v>
      </c>
    </row>
    <row r="22" spans="2:20" hidden="1">
      <c r="B22" s="30" t="s">
        <v>228</v>
      </c>
      <c r="C22" s="88" t="s">
        <v>242</v>
      </c>
      <c r="D22" s="89" t="s">
        <v>240</v>
      </c>
      <c r="E22" s="89" t="s">
        <v>243</v>
      </c>
      <c r="F22" s="90" t="s">
        <v>241</v>
      </c>
      <c r="G22" s="89" t="s">
        <v>239</v>
      </c>
      <c r="H22" s="90" t="s">
        <v>239</v>
      </c>
      <c r="I22" s="91" t="s">
        <v>242</v>
      </c>
      <c r="J22" s="93" t="s">
        <v>240</v>
      </c>
      <c r="K22" s="93" t="s">
        <v>243</v>
      </c>
      <c r="L22" s="93" t="s">
        <v>241</v>
      </c>
      <c r="M22" s="93" t="s">
        <v>239</v>
      </c>
      <c r="N22" s="95" t="s">
        <v>239</v>
      </c>
      <c r="P22" s="102" t="str">
        <f t="shared" si="0"/>
        <v>D08-8b-5b</v>
      </c>
      <c r="Q22" s="102" t="str">
        <f t="shared" si="0"/>
        <v>C08-8b-5b</v>
      </c>
      <c r="S22" s="125" t="s">
        <v>181</v>
      </c>
      <c r="T22" s="94" t="s">
        <v>185</v>
      </c>
    </row>
    <row r="23" spans="2:20" hidden="1">
      <c r="B23" s="30" t="s">
        <v>229</v>
      </c>
      <c r="C23" s="88" t="s">
        <v>244</v>
      </c>
      <c r="D23" s="89" t="s">
        <v>242</v>
      </c>
      <c r="E23" s="89" t="s">
        <v>245</v>
      </c>
      <c r="F23" s="90" t="s">
        <v>243</v>
      </c>
      <c r="G23" s="89" t="s">
        <v>239</v>
      </c>
      <c r="H23" s="90" t="s">
        <v>239</v>
      </c>
      <c r="I23" s="91" t="s">
        <v>244</v>
      </c>
      <c r="J23" s="93" t="s">
        <v>242</v>
      </c>
      <c r="K23" s="93" t="s">
        <v>245</v>
      </c>
      <c r="L23" s="93" t="s">
        <v>243</v>
      </c>
      <c r="M23" s="93" t="s">
        <v>239</v>
      </c>
      <c r="N23" s="95" t="s">
        <v>239</v>
      </c>
      <c r="P23" s="102" t="str">
        <f t="shared" si="0"/>
        <v>E08-8b-5b</v>
      </c>
      <c r="Q23" s="102" t="str">
        <f t="shared" si="0"/>
        <v>D08-8b-5b</v>
      </c>
      <c r="S23" s="125" t="s">
        <v>182</v>
      </c>
      <c r="T23" s="94" t="s">
        <v>186</v>
      </c>
    </row>
    <row r="24" spans="2:20" hidden="1">
      <c r="B24" s="30" t="s">
        <v>230</v>
      </c>
      <c r="C24" s="88" t="s">
        <v>246</v>
      </c>
      <c r="D24" s="89" t="s">
        <v>244</v>
      </c>
      <c r="E24" s="89" t="s">
        <v>247</v>
      </c>
      <c r="F24" s="90" t="s">
        <v>245</v>
      </c>
      <c r="G24" s="89" t="s">
        <v>239</v>
      </c>
      <c r="H24" s="90" t="s">
        <v>239</v>
      </c>
      <c r="I24" s="91" t="s">
        <v>246</v>
      </c>
      <c r="J24" s="93" t="s">
        <v>244</v>
      </c>
      <c r="K24" s="93" t="s">
        <v>247</v>
      </c>
      <c r="L24" s="93" t="s">
        <v>245</v>
      </c>
      <c r="M24" s="93" t="s">
        <v>239</v>
      </c>
      <c r="N24" s="95" t="s">
        <v>239</v>
      </c>
      <c r="P24" s="102" t="str">
        <f t="shared" si="0"/>
        <v>F08-8b-5b</v>
      </c>
      <c r="Q24" s="102" t="str">
        <f t="shared" si="0"/>
        <v>E08-8b-5b</v>
      </c>
      <c r="S24" s="125" t="s">
        <v>183</v>
      </c>
      <c r="T24" s="94" t="s">
        <v>187</v>
      </c>
    </row>
    <row r="25" spans="2:20" hidden="1">
      <c r="B25" s="30" t="s">
        <v>231</v>
      </c>
      <c r="C25" s="88" t="s">
        <v>248</v>
      </c>
      <c r="D25" s="89" t="s">
        <v>246</v>
      </c>
      <c r="E25" s="89" t="s">
        <v>249</v>
      </c>
      <c r="F25" s="90" t="s">
        <v>247</v>
      </c>
      <c r="G25" s="89" t="s">
        <v>239</v>
      </c>
      <c r="H25" s="90" t="s">
        <v>239</v>
      </c>
      <c r="I25" s="91" t="s">
        <v>248</v>
      </c>
      <c r="J25" s="93" t="s">
        <v>246</v>
      </c>
      <c r="K25" s="93" t="s">
        <v>249</v>
      </c>
      <c r="L25" s="93" t="s">
        <v>247</v>
      </c>
      <c r="M25" s="93" t="s">
        <v>239</v>
      </c>
      <c r="N25" s="95" t="s">
        <v>239</v>
      </c>
      <c r="P25" s="102" t="str">
        <f t="shared" si="0"/>
        <v>G08-8b-5b</v>
      </c>
      <c r="Q25" s="102" t="str">
        <f t="shared" si="0"/>
        <v>F08-8b-5b</v>
      </c>
      <c r="S25" s="125" t="s">
        <v>184</v>
      </c>
      <c r="T25" s="94" t="s">
        <v>188</v>
      </c>
    </row>
    <row r="26" spans="2:20" hidden="1">
      <c r="B26" s="30" t="s">
        <v>232</v>
      </c>
      <c r="C26" s="88" t="s">
        <v>250</v>
      </c>
      <c r="D26" s="89" t="s">
        <v>248</v>
      </c>
      <c r="E26" s="89" t="s">
        <v>251</v>
      </c>
      <c r="F26" s="90" t="s">
        <v>249</v>
      </c>
      <c r="G26" s="89" t="s">
        <v>239</v>
      </c>
      <c r="H26" s="90" t="s">
        <v>239</v>
      </c>
      <c r="I26" s="91" t="s">
        <v>250</v>
      </c>
      <c r="J26" s="93" t="s">
        <v>248</v>
      </c>
      <c r="K26" s="93" t="s">
        <v>251</v>
      </c>
      <c r="L26" s="93" t="s">
        <v>249</v>
      </c>
      <c r="M26" s="93" t="s">
        <v>239</v>
      </c>
      <c r="N26" s="95" t="s">
        <v>239</v>
      </c>
      <c r="P26" s="102" t="str">
        <f t="shared" si="0"/>
        <v>H08-8b-5b</v>
      </c>
      <c r="Q26" s="102" t="str">
        <f t="shared" si="0"/>
        <v>Positive Control-8b-5b</v>
      </c>
      <c r="S26" s="125" t="s">
        <v>177</v>
      </c>
      <c r="T26" s="94" t="s">
        <v>189</v>
      </c>
    </row>
    <row r="27" spans="2:20" ht="15.95" hidden="1" thickBot="1">
      <c r="B27" s="31" t="s">
        <v>233</v>
      </c>
      <c r="C27" s="96" t="s">
        <v>252</v>
      </c>
      <c r="D27" s="97" t="s">
        <v>253</v>
      </c>
      <c r="E27" s="97" t="s">
        <v>254</v>
      </c>
      <c r="F27" s="98" t="s">
        <v>255</v>
      </c>
      <c r="G27" s="97" t="s">
        <v>239</v>
      </c>
      <c r="H27" s="175" t="s">
        <v>207</v>
      </c>
      <c r="I27" s="176" t="s">
        <v>252</v>
      </c>
      <c r="J27" s="177" t="s">
        <v>253</v>
      </c>
      <c r="K27" s="100" t="s">
        <v>254</v>
      </c>
      <c r="L27" s="99" t="s">
        <v>255</v>
      </c>
      <c r="M27" s="100" t="s">
        <v>239</v>
      </c>
      <c r="N27" s="101" t="s">
        <v>207</v>
      </c>
      <c r="P27" s="102" t="str">
        <f t="shared" si="0"/>
        <v>-5b</v>
      </c>
      <c r="Q27" s="102" t="str">
        <f t="shared" si="0"/>
        <v>-5b</v>
      </c>
      <c r="S27" s="126" t="s">
        <v>178</v>
      </c>
      <c r="T27" s="101" t="s">
        <v>207</v>
      </c>
    </row>
    <row r="28" spans="2:20" ht="15.95" thickBot="1">
      <c r="H28" s="178"/>
      <c r="I28" s="178"/>
      <c r="J28" s="179"/>
    </row>
    <row r="29" spans="2:20" ht="15.95" thickBot="1">
      <c r="B29" s="103"/>
      <c r="C29" s="28" t="s">
        <v>256</v>
      </c>
      <c r="D29" s="104"/>
      <c r="E29" s="34"/>
      <c r="F29" s="32"/>
      <c r="G29" s="32"/>
      <c r="H29" s="215"/>
      <c r="I29" s="215"/>
      <c r="J29" s="180"/>
      <c r="K29" s="32"/>
      <c r="L29" s="32"/>
      <c r="M29" s="32"/>
      <c r="N29" s="32"/>
    </row>
    <row r="30" spans="2:20">
      <c r="B30" s="27"/>
      <c r="C30" s="34" t="s">
        <v>257</v>
      </c>
      <c r="D30" s="105">
        <v>35</v>
      </c>
      <c r="E30" s="106"/>
      <c r="F30" s="107"/>
      <c r="G30" s="107"/>
      <c r="H30" s="213"/>
      <c r="I30" s="213"/>
      <c r="J30" s="180"/>
      <c r="K30" s="107"/>
      <c r="L30" s="107"/>
      <c r="M30" s="107"/>
      <c r="N30" s="107"/>
    </row>
    <row r="31" spans="2:20">
      <c r="B31" s="35" t="s">
        <v>213</v>
      </c>
      <c r="C31" s="36">
        <v>5</v>
      </c>
      <c r="D31" s="105">
        <f>(C31*$D$30) * 1.1</f>
        <v>192.50000000000003</v>
      </c>
      <c r="E31" s="106"/>
      <c r="F31" s="107"/>
      <c r="G31" s="107"/>
      <c r="H31" s="213"/>
      <c r="I31" s="213"/>
      <c r="J31" s="180"/>
      <c r="K31" s="107"/>
      <c r="L31" s="107"/>
      <c r="M31" s="107"/>
      <c r="N31" s="107"/>
    </row>
    <row r="32" spans="2:20">
      <c r="B32" s="35" t="s">
        <v>258</v>
      </c>
      <c r="C32" s="36">
        <v>2</v>
      </c>
      <c r="D32" s="105">
        <f>(C32*$D$30) * 1.1</f>
        <v>77</v>
      </c>
      <c r="E32" s="106"/>
      <c r="F32" s="107"/>
      <c r="G32" s="107"/>
      <c r="H32" s="212"/>
      <c r="I32" s="212"/>
      <c r="J32" s="180"/>
      <c r="K32" s="107"/>
      <c r="L32" s="107"/>
      <c r="M32" s="107"/>
      <c r="N32" s="107"/>
    </row>
    <row r="33" spans="2:14">
      <c r="B33" s="35" t="s">
        <v>259</v>
      </c>
      <c r="C33" s="36">
        <v>1</v>
      </c>
      <c r="D33" s="105">
        <f>(C33*$D$30) * 1.1</f>
        <v>38.5</v>
      </c>
      <c r="E33" s="106"/>
      <c r="F33" s="107"/>
      <c r="G33" s="107"/>
      <c r="H33" s="213"/>
      <c r="I33" s="213"/>
      <c r="J33" s="180"/>
      <c r="K33" s="107"/>
      <c r="L33" s="32"/>
      <c r="M33" s="32"/>
      <c r="N33" s="32"/>
    </row>
    <row r="34" spans="2:14">
      <c r="B34" s="35" t="s">
        <v>260</v>
      </c>
      <c r="C34" s="36">
        <v>2</v>
      </c>
      <c r="D34" s="105">
        <f>(C34*$D$30) * 1.1</f>
        <v>77</v>
      </c>
      <c r="E34" s="106"/>
      <c r="F34" s="107"/>
      <c r="G34" s="107"/>
      <c r="H34" s="107"/>
      <c r="I34" s="107"/>
      <c r="J34" s="107"/>
      <c r="K34" s="107"/>
      <c r="L34" s="32"/>
      <c r="M34" s="32"/>
      <c r="N34" s="32"/>
    </row>
    <row r="35" spans="2:14">
      <c r="B35" s="35" t="s">
        <v>261</v>
      </c>
      <c r="C35" s="36">
        <v>5</v>
      </c>
      <c r="D35" s="105">
        <f>(C35*$D$30) * 1.1</f>
        <v>192.50000000000003</v>
      </c>
      <c r="E35" s="106"/>
      <c r="F35" s="107"/>
      <c r="G35" s="107"/>
      <c r="H35" s="107"/>
      <c r="I35" s="107"/>
      <c r="J35" s="107"/>
      <c r="K35" s="107"/>
      <c r="L35" s="32"/>
      <c r="M35" s="32"/>
      <c r="N35" s="32"/>
    </row>
    <row r="36" spans="2:14">
      <c r="B36" s="35" t="s">
        <v>262</v>
      </c>
      <c r="C36" s="36">
        <v>5</v>
      </c>
      <c r="D36" s="108"/>
      <c r="E36" s="106"/>
      <c r="F36" s="107"/>
      <c r="G36" s="107"/>
      <c r="H36" s="107"/>
      <c r="I36" s="107"/>
      <c r="J36" s="107"/>
      <c r="K36" s="107"/>
      <c r="L36" s="32"/>
      <c r="M36" s="32"/>
      <c r="N36" s="32"/>
    </row>
    <row r="37" spans="2:14" ht="15.95" thickBot="1">
      <c r="B37" s="37" t="s">
        <v>263</v>
      </c>
      <c r="C37" s="38">
        <v>20</v>
      </c>
      <c r="D37" s="109">
        <f>SUM(D31:D35)</f>
        <v>577.5</v>
      </c>
      <c r="E37" s="110">
        <f>(D37/8) * 0.95</f>
        <v>68.578125</v>
      </c>
      <c r="F37" s="107"/>
      <c r="G37" s="107"/>
      <c r="H37" s="107"/>
      <c r="I37" s="107"/>
      <c r="J37" s="107"/>
      <c r="K37" s="107"/>
      <c r="L37" s="32"/>
      <c r="M37" s="32"/>
      <c r="N37" s="32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honeticPr fontId="2" type="noConversion"/>
  <pageMargins left="0.7" right="0.7" top="0.75" bottom="0.75" header="0.3" footer="0.3"/>
  <pageSetup scale="50" orientation="landscape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sheetPr>
    <pageSetUpPr fitToPage="1"/>
  </sheetPr>
  <dimension ref="B4:N32"/>
  <sheetViews>
    <sheetView topLeftCell="B1" workbookViewId="0">
      <selection activeCell="K11" sqref="K11"/>
    </sheetView>
  </sheetViews>
  <sheetFormatPr defaultColWidth="10.875" defaultRowHeight="15.6"/>
  <cols>
    <col min="1" max="1" width="10.875" style="68"/>
    <col min="2" max="14" width="17" style="68" customWidth="1"/>
    <col min="15" max="16384" width="10.875" style="68"/>
  </cols>
  <sheetData>
    <row r="4" spans="2:14" ht="15.95" thickBot="1"/>
    <row r="5" spans="2:14" ht="15.95" thickBot="1">
      <c r="B5" s="18" t="s">
        <v>225</v>
      </c>
      <c r="C5" s="7">
        <v>1</v>
      </c>
      <c r="D5" s="7">
        <v>2</v>
      </c>
      <c r="E5" s="7">
        <v>3</v>
      </c>
      <c r="F5" s="7">
        <v>4</v>
      </c>
      <c r="G5" s="7">
        <v>5</v>
      </c>
      <c r="H5" s="7">
        <v>6</v>
      </c>
      <c r="I5" s="7">
        <v>7</v>
      </c>
      <c r="J5" s="7">
        <v>8</v>
      </c>
      <c r="K5" s="7">
        <v>9</v>
      </c>
      <c r="L5" s="7">
        <v>10</v>
      </c>
      <c r="M5" s="7">
        <v>11</v>
      </c>
      <c r="N5" s="19">
        <v>12</v>
      </c>
    </row>
    <row r="6" spans="2:14" ht="15.95" thickBot="1">
      <c r="B6" s="1"/>
      <c r="C6" s="128"/>
      <c r="D6" s="128"/>
      <c r="E6" s="129" t="s">
        <v>99</v>
      </c>
      <c r="F6" s="129" t="s">
        <v>99</v>
      </c>
      <c r="G6" s="130" t="s">
        <v>15</v>
      </c>
      <c r="H6" s="130" t="s">
        <v>15</v>
      </c>
      <c r="I6" s="131" t="s">
        <v>24</v>
      </c>
      <c r="J6" s="131" t="s">
        <v>24</v>
      </c>
      <c r="K6" s="132" t="s">
        <v>27</v>
      </c>
      <c r="L6" s="132" t="s">
        <v>27</v>
      </c>
      <c r="M6" s="20"/>
      <c r="N6" s="21"/>
    </row>
    <row r="7" spans="2:14">
      <c r="B7" s="5" t="s">
        <v>226</v>
      </c>
      <c r="C7" s="133"/>
      <c r="D7" s="55"/>
      <c r="E7" s="134">
        <v>12301</v>
      </c>
      <c r="F7" s="134">
        <v>1063</v>
      </c>
      <c r="G7" s="135">
        <v>12301</v>
      </c>
      <c r="H7" s="135">
        <v>1063</v>
      </c>
      <c r="I7" s="136">
        <v>12301</v>
      </c>
      <c r="J7" s="136">
        <v>1063</v>
      </c>
      <c r="K7" s="137">
        <v>12301</v>
      </c>
      <c r="L7" s="137">
        <v>1063</v>
      </c>
      <c r="M7" s="77" t="s">
        <v>264</v>
      </c>
      <c r="N7" s="56"/>
    </row>
    <row r="8" spans="2:14">
      <c r="B8" s="5" t="s">
        <v>227</v>
      </c>
      <c r="C8" s="138"/>
      <c r="D8" s="139"/>
      <c r="E8" s="140" t="s">
        <v>30</v>
      </c>
      <c r="F8" s="140" t="s">
        <v>35</v>
      </c>
      <c r="G8" s="141" t="s">
        <v>30</v>
      </c>
      <c r="H8" s="141" t="s">
        <v>35</v>
      </c>
      <c r="I8" s="142" t="s">
        <v>30</v>
      </c>
      <c r="J8" s="142" t="s">
        <v>35</v>
      </c>
      <c r="K8" s="143" t="s">
        <v>30</v>
      </c>
      <c r="L8" s="143" t="s">
        <v>35</v>
      </c>
      <c r="M8" s="75" t="s">
        <v>265</v>
      </c>
      <c r="N8" s="53"/>
    </row>
    <row r="9" spans="2:14">
      <c r="B9" s="5" t="s">
        <v>228</v>
      </c>
      <c r="C9" s="138"/>
      <c r="D9" s="139"/>
      <c r="E9" s="140" t="s">
        <v>31</v>
      </c>
      <c r="F9" s="140" t="s">
        <v>36</v>
      </c>
      <c r="G9" s="141" t="s">
        <v>31</v>
      </c>
      <c r="H9" s="141" t="s">
        <v>36</v>
      </c>
      <c r="I9" s="142" t="s">
        <v>31</v>
      </c>
      <c r="J9" s="142" t="s">
        <v>36</v>
      </c>
      <c r="K9" s="143" t="s">
        <v>31</v>
      </c>
      <c r="L9" s="143" t="s">
        <v>36</v>
      </c>
      <c r="M9" s="76" t="s">
        <v>264</v>
      </c>
      <c r="N9" s="53"/>
    </row>
    <row r="10" spans="2:14">
      <c r="B10" s="5" t="s">
        <v>229</v>
      </c>
      <c r="C10" s="138"/>
      <c r="D10" s="139"/>
      <c r="E10" s="140" t="s">
        <v>32</v>
      </c>
      <c r="F10" s="140" t="s">
        <v>37</v>
      </c>
      <c r="G10" s="141" t="s">
        <v>32</v>
      </c>
      <c r="H10" s="141" t="s">
        <v>37</v>
      </c>
      <c r="I10" s="142" t="s">
        <v>32</v>
      </c>
      <c r="J10" s="142" t="s">
        <v>37</v>
      </c>
      <c r="K10" s="143" t="s">
        <v>32</v>
      </c>
      <c r="L10" s="143" t="s">
        <v>37</v>
      </c>
      <c r="M10" s="76" t="s">
        <v>265</v>
      </c>
      <c r="N10" s="144"/>
    </row>
    <row r="11" spans="2:14">
      <c r="B11" s="5" t="s">
        <v>230</v>
      </c>
      <c r="C11" s="138"/>
      <c r="D11" s="139"/>
      <c r="E11" s="140" t="s">
        <v>33</v>
      </c>
      <c r="F11" s="140" t="s">
        <v>38</v>
      </c>
      <c r="G11" s="141" t="s">
        <v>33</v>
      </c>
      <c r="H11" s="141" t="s">
        <v>38</v>
      </c>
      <c r="I11" s="142" t="s">
        <v>33</v>
      </c>
      <c r="J11" s="142" t="s">
        <v>38</v>
      </c>
      <c r="K11" s="143" t="s">
        <v>33</v>
      </c>
      <c r="L11" s="143" t="s">
        <v>38</v>
      </c>
      <c r="M11" s="145" t="s">
        <v>264</v>
      </c>
      <c r="N11" s="70"/>
    </row>
    <row r="12" spans="2:14">
      <c r="B12" s="5" t="s">
        <v>231</v>
      </c>
      <c r="C12" s="138"/>
      <c r="D12" s="139"/>
      <c r="E12" s="140" t="s">
        <v>34</v>
      </c>
      <c r="F12" s="140" t="s">
        <v>39</v>
      </c>
      <c r="G12" s="141" t="s">
        <v>34</v>
      </c>
      <c r="H12" s="141" t="s">
        <v>39</v>
      </c>
      <c r="I12" s="142" t="s">
        <v>34</v>
      </c>
      <c r="J12" s="142" t="s">
        <v>39</v>
      </c>
      <c r="K12" s="143" t="s">
        <v>34</v>
      </c>
      <c r="L12" s="143" t="s">
        <v>39</v>
      </c>
      <c r="M12" s="145" t="s">
        <v>265</v>
      </c>
      <c r="N12" s="53"/>
    </row>
    <row r="13" spans="2:14">
      <c r="B13" s="5" t="s">
        <v>232</v>
      </c>
      <c r="C13" s="138"/>
      <c r="D13" s="139"/>
      <c r="E13" s="140">
        <v>1132</v>
      </c>
      <c r="F13" s="140" t="s">
        <v>40</v>
      </c>
      <c r="G13" s="141">
        <v>1132</v>
      </c>
      <c r="H13" s="141" t="s">
        <v>40</v>
      </c>
      <c r="I13" s="146">
        <v>1132</v>
      </c>
      <c r="J13" s="146" t="s">
        <v>40</v>
      </c>
      <c r="K13" s="147">
        <v>1132</v>
      </c>
      <c r="L13" s="147" t="s">
        <v>40</v>
      </c>
      <c r="M13" s="74" t="s">
        <v>264</v>
      </c>
      <c r="N13" s="53"/>
    </row>
    <row r="14" spans="2:14" ht="15.95" thickBot="1">
      <c r="B14" s="6" t="s">
        <v>233</v>
      </c>
      <c r="C14" s="148"/>
      <c r="D14" s="149"/>
      <c r="E14" s="150">
        <v>1141</v>
      </c>
      <c r="F14" s="150" t="s">
        <v>41</v>
      </c>
      <c r="G14" s="151">
        <v>1141</v>
      </c>
      <c r="H14" s="151" t="s">
        <v>41</v>
      </c>
      <c r="I14" s="152">
        <v>1141</v>
      </c>
      <c r="J14" s="152" t="s">
        <v>41</v>
      </c>
      <c r="K14" s="153">
        <v>1141</v>
      </c>
      <c r="L14" s="153" t="s">
        <v>41</v>
      </c>
      <c r="M14" s="78" t="s">
        <v>265</v>
      </c>
      <c r="N14" s="54"/>
    </row>
    <row r="15" spans="2:14">
      <c r="C15" s="154"/>
      <c r="D15" s="154"/>
      <c r="E15" s="154"/>
      <c r="F15" s="154"/>
    </row>
    <row r="16" spans="2:14" ht="15.95" thickBot="1"/>
    <row r="17" spans="2:14" ht="17.100000000000001" customHeight="1" thickBot="1">
      <c r="B17" s="155"/>
      <c r="C17" s="156" t="s">
        <v>266</v>
      </c>
      <c r="D17" s="157"/>
      <c r="E17" s="2"/>
      <c r="F17" s="158"/>
      <c r="G17" s="159"/>
      <c r="H17" s="127"/>
      <c r="I17" s="160"/>
      <c r="K17" s="160"/>
      <c r="L17" s="160"/>
      <c r="M17" s="57"/>
      <c r="N17" s="158"/>
    </row>
    <row r="18" spans="2:14">
      <c r="B18" s="1"/>
      <c r="C18" s="2" t="s">
        <v>257</v>
      </c>
      <c r="D18" s="161">
        <v>20</v>
      </c>
      <c r="E18" s="162"/>
      <c r="F18" s="163"/>
      <c r="G18" s="127"/>
      <c r="H18" s="164"/>
      <c r="I18" s="165"/>
      <c r="K18" s="57"/>
      <c r="L18" s="165"/>
      <c r="M18" s="165"/>
      <c r="N18" s="163"/>
    </row>
    <row r="19" spans="2:14">
      <c r="B19" s="3" t="s">
        <v>213</v>
      </c>
      <c r="C19" s="8">
        <v>5</v>
      </c>
      <c r="D19" s="161">
        <f>(C19*$D$18)</f>
        <v>100</v>
      </c>
      <c r="E19" s="162"/>
      <c r="F19" s="163"/>
      <c r="G19" s="127"/>
      <c r="H19" s="164"/>
      <c r="I19" s="165"/>
      <c r="K19" s="57"/>
      <c r="L19" s="165"/>
      <c r="M19" s="165"/>
      <c r="N19" s="163"/>
    </row>
    <row r="20" spans="2:14">
      <c r="B20" s="3" t="s">
        <v>258</v>
      </c>
      <c r="C20" s="8">
        <v>2</v>
      </c>
      <c r="D20" s="161">
        <f>(C20*$D$18)</f>
        <v>40</v>
      </c>
      <c r="E20" s="162"/>
      <c r="F20" s="163"/>
      <c r="G20" s="127"/>
      <c r="H20" s="164"/>
      <c r="I20" s="165"/>
      <c r="K20" s="57"/>
      <c r="L20" s="165"/>
      <c r="M20" s="165"/>
      <c r="N20" s="163"/>
    </row>
    <row r="21" spans="2:14">
      <c r="B21" s="3" t="s">
        <v>259</v>
      </c>
      <c r="C21" s="8">
        <v>1</v>
      </c>
      <c r="D21" s="161">
        <f>(C21*$D$18)</f>
        <v>20</v>
      </c>
      <c r="E21" s="162"/>
      <c r="F21" s="163"/>
      <c r="G21" s="127"/>
      <c r="H21" s="164"/>
      <c r="I21" s="165"/>
      <c r="K21" s="57"/>
      <c r="L21" s="165"/>
      <c r="M21" s="165"/>
      <c r="N21" s="158"/>
    </row>
    <row r="22" spans="2:14">
      <c r="B22" s="3" t="s">
        <v>260</v>
      </c>
      <c r="C22" s="8">
        <v>1</v>
      </c>
      <c r="D22" s="161">
        <f>(C22*$D$18)</f>
        <v>20</v>
      </c>
      <c r="E22" s="162"/>
      <c r="F22" s="163"/>
      <c r="G22" s="127"/>
      <c r="H22" s="164"/>
      <c r="I22" s="165"/>
      <c r="K22" s="57"/>
      <c r="L22" s="165"/>
      <c r="M22" s="165"/>
      <c r="N22" s="158"/>
    </row>
    <row r="23" spans="2:14">
      <c r="B23" s="3" t="s">
        <v>261</v>
      </c>
      <c r="C23" s="8">
        <v>6</v>
      </c>
      <c r="D23" s="161">
        <f>(C23*$D$18)</f>
        <v>120</v>
      </c>
      <c r="E23" s="162"/>
      <c r="F23" s="163"/>
      <c r="G23" s="57"/>
      <c r="H23" s="57"/>
      <c r="I23" s="165"/>
      <c r="J23" s="165"/>
      <c r="K23" s="57"/>
      <c r="L23" s="165"/>
      <c r="M23" s="165"/>
      <c r="N23" s="158"/>
    </row>
    <row r="24" spans="2:14">
      <c r="B24" s="3" t="s">
        <v>262</v>
      </c>
      <c r="C24" s="8">
        <v>5</v>
      </c>
      <c r="D24" s="166"/>
      <c r="E24" s="162"/>
      <c r="F24" s="163"/>
      <c r="G24" s="57"/>
      <c r="H24" s="57"/>
      <c r="I24" s="165"/>
      <c r="J24" s="165"/>
      <c r="K24" s="57"/>
      <c r="L24" s="165"/>
      <c r="M24" s="165"/>
      <c r="N24" s="158"/>
    </row>
    <row r="25" spans="2:14" ht="15.95" thickBot="1">
      <c r="B25" s="4" t="s">
        <v>263</v>
      </c>
      <c r="C25" s="9">
        <v>20</v>
      </c>
      <c r="D25" s="167">
        <f>SUM(D19:D23)</f>
        <v>300</v>
      </c>
      <c r="E25" s="168">
        <f>(D25/8) * 0.95</f>
        <v>35.625</v>
      </c>
      <c r="F25" s="163"/>
      <c r="G25" s="57"/>
      <c r="H25" s="57"/>
      <c r="I25" s="165"/>
      <c r="J25" s="165"/>
      <c r="K25" s="57"/>
      <c r="L25" s="165"/>
      <c r="M25" s="165"/>
      <c r="N25" s="158"/>
    </row>
    <row r="26" spans="2:14" ht="15.95" thickBot="1"/>
    <row r="27" spans="2:14" ht="15.95" thickBot="1">
      <c r="B27" s="10" t="s">
        <v>267</v>
      </c>
      <c r="C27" s="169" t="s">
        <v>268</v>
      </c>
      <c r="D27" s="170" t="s">
        <v>269</v>
      </c>
      <c r="E27" s="171" t="s">
        <v>270</v>
      </c>
    </row>
    <row r="28" spans="2:14">
      <c r="B28" s="11">
        <v>1</v>
      </c>
      <c r="C28" s="172" t="s">
        <v>271</v>
      </c>
      <c r="D28" s="12" t="s">
        <v>272</v>
      </c>
      <c r="E28" s="13" t="s">
        <v>273</v>
      </c>
    </row>
    <row r="29" spans="2:14">
      <c r="B29" s="14">
        <v>2</v>
      </c>
      <c r="C29" s="173" t="s">
        <v>274</v>
      </c>
      <c r="D29" s="15" t="s">
        <v>15</v>
      </c>
      <c r="E29" s="16" t="s">
        <v>275</v>
      </c>
    </row>
    <row r="30" spans="2:14">
      <c r="B30" s="47">
        <v>3</v>
      </c>
      <c r="C30" s="48" t="s">
        <v>276</v>
      </c>
      <c r="D30" s="48" t="s">
        <v>21</v>
      </c>
      <c r="E30" s="49" t="s">
        <v>277</v>
      </c>
    </row>
    <row r="31" spans="2:14">
      <c r="B31" s="50">
        <v>4</v>
      </c>
      <c r="C31" s="51" t="s">
        <v>278</v>
      </c>
      <c r="D31" s="51" t="s">
        <v>24</v>
      </c>
      <c r="E31" s="52" t="s">
        <v>279</v>
      </c>
    </row>
    <row r="32" spans="2:14" s="73" customFormat="1" ht="12.95">
      <c r="B32" s="43">
        <v>5</v>
      </c>
      <c r="C32" s="71" t="s">
        <v>280</v>
      </c>
      <c r="D32" s="174" t="s">
        <v>27</v>
      </c>
      <c r="E32" s="72" t="s">
        <v>281</v>
      </c>
    </row>
  </sheetData>
  <phoneticPr fontId="2" type="noConversion"/>
  <pageMargins left="0.7" right="0.7" top="0.75" bottom="0.75" header="0.3" footer="0.3"/>
  <pageSetup scale="49" orientation="landscape" horizontalDpi="0" verticalDpi="0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E82DB7DE-3AFF-440E-9EB0-8B296EBE0F50}"/>
</file>

<file path=customXml/itemProps2.xml><?xml version="1.0" encoding="utf-8"?>
<ds:datastoreItem xmlns:ds="http://schemas.openxmlformats.org/officeDocument/2006/customXml" ds:itemID="{9F5BB333-4B9C-4616-84EF-725F68C33782}"/>
</file>

<file path=customXml/itemProps3.xml><?xml version="1.0" encoding="utf-8"?>
<ds:datastoreItem xmlns:ds="http://schemas.openxmlformats.org/officeDocument/2006/customXml" ds:itemID="{7C626E17-024B-4EA6-8543-772675179814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cp:keywords/>
  <dc:description/>
  <cp:lastModifiedBy>Asmus, Ashley</cp:lastModifiedBy>
  <cp:revision/>
  <dcterms:created xsi:type="dcterms:W3CDTF">2020-09-04T15:22:02Z</dcterms:created>
  <dcterms:modified xsi:type="dcterms:W3CDTF">2022-01-25T14:36:55Z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